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48" i="1" l="1"/>
  <c r="D47" i="1"/>
  <c r="D49" i="1" s="1"/>
  <c r="D46" i="1"/>
  <c r="C49" i="1"/>
  <c r="C48" i="1"/>
  <c r="C47" i="1"/>
  <c r="C46" i="1"/>
  <c r="D42" i="1"/>
  <c r="C42" i="1"/>
  <c r="D40" i="1"/>
  <c r="C40" i="1"/>
  <c r="E36" i="1"/>
  <c r="E35" i="1"/>
  <c r="E34" i="1"/>
  <c r="E33" i="1"/>
  <c r="E32" i="1"/>
  <c r="E31" i="1"/>
  <c r="E30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E24" i="1"/>
  <c r="E23" i="1"/>
  <c r="E22" i="1"/>
  <c r="E21" i="1"/>
  <c r="E20" i="1"/>
  <c r="E19" i="1"/>
  <c r="C25" i="1"/>
  <c r="D14" i="1"/>
  <c r="D15" i="1"/>
  <c r="C15" i="1"/>
  <c r="C14" i="1"/>
  <c r="C7" i="1"/>
</calcChain>
</file>

<file path=xl/sharedStrings.xml><?xml version="1.0" encoding="utf-8"?>
<sst xmlns="http://schemas.openxmlformats.org/spreadsheetml/2006/main" count="50" uniqueCount="36">
  <si>
    <t>Problem 5B-6</t>
  </si>
  <si>
    <t>Estimated overhead</t>
  </si>
  <si>
    <t>Pre-determined rate:</t>
  </si>
  <si>
    <t>Direct-labour hours</t>
  </si>
  <si>
    <t>/</t>
  </si>
  <si>
    <t>per D/L hour</t>
  </si>
  <si>
    <t>Requirement 1</t>
  </si>
  <si>
    <t>Requirement 2</t>
  </si>
  <si>
    <t>R-92</t>
  </si>
  <si>
    <t>T-95</t>
  </si>
  <si>
    <t>Direct materials</t>
  </si>
  <si>
    <t>Direct labour</t>
  </si>
  <si>
    <t>Overhead</t>
  </si>
  <si>
    <t>Machine set-ups</t>
  </si>
  <si>
    <t>Quality control</t>
  </si>
  <si>
    <t>Purchase orders</t>
  </si>
  <si>
    <t>Soldering</t>
  </si>
  <si>
    <t>Shipments</t>
  </si>
  <si>
    <t>Machine-related</t>
  </si>
  <si>
    <t>Cost</t>
  </si>
  <si>
    <t>Volume</t>
  </si>
  <si>
    <t xml:space="preserve">Unit </t>
  </si>
  <si>
    <t>per set-up</t>
  </si>
  <si>
    <t>per inspection</t>
  </si>
  <si>
    <t xml:space="preserve"> per purchase order</t>
  </si>
  <si>
    <t>per solder</t>
  </si>
  <si>
    <t>per shipment</t>
  </si>
  <si>
    <t>per machine hour</t>
  </si>
  <si>
    <t>Total</t>
  </si>
  <si>
    <t>Activity cost per unit</t>
  </si>
  <si>
    <t>From above</t>
  </si>
  <si>
    <t>Unit cost</t>
  </si>
  <si>
    <t>Manufacturing cost</t>
  </si>
  <si>
    <t xml:space="preserve">  Direct materials</t>
  </si>
  <si>
    <t xml:space="preserve">  Direct labour</t>
  </si>
  <si>
    <t xml:space="preserve">  Activity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</si>
</sst>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5" formatCode="_-&quot;$&quot;* #,##0_-;\-&quot;$&quot;* #,##0_-;_-&quot;$&quot;* &quot;-&quot;??_-;_-@_-"/>
    <numFmt numFmtId="167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u val="doubleAccounting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2" applyFont="1"/>
    <xf numFmtId="165" fontId="0" fillId="0" borderId="0" xfId="2" applyNumberFormat="1" applyFont="1"/>
    <xf numFmtId="0" fontId="0" fillId="0" borderId="0" xfId="0" quotePrefix="1" applyAlignment="1">
      <alignment horizontal="right"/>
    </xf>
    <xf numFmtId="43" fontId="0" fillId="0" borderId="0" xfId="1" applyFont="1"/>
    <xf numFmtId="167" fontId="0" fillId="0" borderId="0" xfId="1" applyNumberFormat="1" applyFont="1"/>
    <xf numFmtId="167" fontId="3" fillId="0" borderId="0" xfId="1" applyNumberFormat="1" applyFont="1"/>
    <xf numFmtId="44" fontId="4" fillId="0" borderId="0" xfId="2" applyFont="1"/>
    <xf numFmtId="167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/>
    </xf>
    <xf numFmtId="43" fontId="3" fillId="0" borderId="0" xfId="1" applyFont="1"/>
    <xf numFmtId="43" fontId="2" fillId="0" borderId="0" xfId="1" applyFont="1" applyAlignment="1">
      <alignment horizontal="center"/>
    </xf>
    <xf numFmtId="43" fontId="0" fillId="0" borderId="0" xfId="0" applyNumberFormat="1"/>
    <xf numFmtId="165" fontId="4" fillId="0" borderId="0" xfId="2" applyNumberFormat="1" applyFont="1"/>
    <xf numFmtId="167" fontId="0" fillId="0" borderId="0" xfId="0" applyNumberFormat="1"/>
    <xf numFmtId="165" fontId="0" fillId="0" borderId="0" xfId="0" applyNumberFormat="1"/>
    <xf numFmtId="165" fontId="4" fillId="0" borderId="0" xfId="0" applyNumberFormat="1" applyFont="1"/>
    <xf numFmtId="167" fontId="3" fillId="0" borderId="0" xfId="0" applyNumberFormat="1" applyFont="1"/>
    <xf numFmtId="44" fontId="0" fillId="0" borderId="0" xfId="0" applyNumberFormat="1"/>
    <xf numFmtId="44" fontId="4" fillId="0" borderId="0" xfId="0" applyNumberFormat="1" applyFont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/>
  </sheetViews>
  <sheetFormatPr defaultRowHeight="15" x14ac:dyDescent="0.25"/>
  <cols>
    <col min="1" max="1" width="20.140625" bestFit="1" customWidth="1"/>
    <col min="3" max="3" width="14.42578125" bestFit="1" customWidth="1"/>
    <col min="4" max="4" width="12.5703125" bestFit="1" customWidth="1"/>
    <col min="5" max="5" width="11.5703125" bestFit="1" customWidth="1"/>
  </cols>
  <sheetData>
    <row r="1" spans="1:5" x14ac:dyDescent="0.25">
      <c r="A1" s="1" t="s">
        <v>0</v>
      </c>
    </row>
    <row r="3" spans="1:5" x14ac:dyDescent="0.25">
      <c r="A3" s="1" t="s">
        <v>6</v>
      </c>
    </row>
    <row r="4" spans="1:5" x14ac:dyDescent="0.25">
      <c r="A4" s="1"/>
    </row>
    <row r="5" spans="1:5" x14ac:dyDescent="0.25">
      <c r="A5" t="s">
        <v>1</v>
      </c>
      <c r="C5" s="3">
        <v>2700000</v>
      </c>
    </row>
    <row r="6" spans="1:5" ht="17.25" x14ac:dyDescent="0.4">
      <c r="A6" t="s">
        <v>3</v>
      </c>
      <c r="B6" s="4" t="s">
        <v>4</v>
      </c>
      <c r="C6" s="7">
        <v>75000</v>
      </c>
    </row>
    <row r="7" spans="1:5" ht="17.25" x14ac:dyDescent="0.4">
      <c r="A7" t="s">
        <v>2</v>
      </c>
      <c r="C7" s="8">
        <f>+C5/C6</f>
        <v>36</v>
      </c>
      <c r="D7" t="s">
        <v>5</v>
      </c>
    </row>
    <row r="8" spans="1:5" x14ac:dyDescent="0.25">
      <c r="C8" s="6"/>
    </row>
    <row r="9" spans="1:5" x14ac:dyDescent="0.25">
      <c r="A9" s="1" t="s">
        <v>7</v>
      </c>
      <c r="C9" s="6"/>
    </row>
    <row r="10" spans="1:5" x14ac:dyDescent="0.25">
      <c r="C10" s="6"/>
    </row>
    <row r="11" spans="1:5" x14ac:dyDescent="0.25">
      <c r="C11" s="9" t="s">
        <v>8</v>
      </c>
      <c r="D11" s="10" t="s">
        <v>9</v>
      </c>
    </row>
    <row r="12" spans="1:5" x14ac:dyDescent="0.25">
      <c r="A12" t="s">
        <v>10</v>
      </c>
      <c r="C12" s="2">
        <v>75</v>
      </c>
      <c r="D12" s="2">
        <v>120</v>
      </c>
    </row>
    <row r="13" spans="1:5" x14ac:dyDescent="0.25">
      <c r="A13" t="s">
        <v>11</v>
      </c>
      <c r="C13" s="5">
        <v>36</v>
      </c>
      <c r="D13" s="5">
        <v>54</v>
      </c>
      <c r="E13" s="5"/>
    </row>
    <row r="14" spans="1:5" ht="17.25" x14ac:dyDescent="0.4">
      <c r="A14" t="s">
        <v>12</v>
      </c>
      <c r="C14" s="11">
        <f>2*C7</f>
        <v>72</v>
      </c>
      <c r="D14" s="11">
        <f>+C7*3</f>
        <v>108</v>
      </c>
      <c r="E14" s="5"/>
    </row>
    <row r="15" spans="1:5" ht="17.25" x14ac:dyDescent="0.4">
      <c r="C15" s="8">
        <f>SUM(C12:C14)</f>
        <v>183</v>
      </c>
      <c r="D15" s="8">
        <f>SUM(D12:D14)</f>
        <v>282</v>
      </c>
      <c r="E15" s="5"/>
    </row>
    <row r="16" spans="1:5" x14ac:dyDescent="0.25">
      <c r="C16" s="5"/>
      <c r="D16" s="5"/>
      <c r="E16" s="5"/>
    </row>
    <row r="17" spans="1:6" x14ac:dyDescent="0.25">
      <c r="C17" s="12"/>
      <c r="D17" s="12"/>
      <c r="E17" s="12" t="s">
        <v>21</v>
      </c>
    </row>
    <row r="18" spans="1:6" x14ac:dyDescent="0.25">
      <c r="C18" s="12" t="s">
        <v>19</v>
      </c>
      <c r="D18" s="12" t="s">
        <v>20</v>
      </c>
      <c r="E18" s="12" t="s">
        <v>19</v>
      </c>
    </row>
    <row r="19" spans="1:6" x14ac:dyDescent="0.25">
      <c r="A19" t="s">
        <v>13</v>
      </c>
      <c r="C19" s="3">
        <v>312000</v>
      </c>
      <c r="D19" s="6">
        <v>1600</v>
      </c>
      <c r="E19" s="2">
        <f>+C19/D19</f>
        <v>195</v>
      </c>
      <c r="F19" t="s">
        <v>22</v>
      </c>
    </row>
    <row r="20" spans="1:6" x14ac:dyDescent="0.25">
      <c r="A20" t="s">
        <v>14</v>
      </c>
      <c r="C20" s="6">
        <v>540000</v>
      </c>
      <c r="D20" s="6">
        <v>9000</v>
      </c>
      <c r="E20" s="5">
        <f>+C20/D20</f>
        <v>60</v>
      </c>
      <c r="F20" t="s">
        <v>23</v>
      </c>
    </row>
    <row r="21" spans="1:6" x14ac:dyDescent="0.25">
      <c r="A21" t="s">
        <v>15</v>
      </c>
      <c r="C21" s="6">
        <v>135000</v>
      </c>
      <c r="D21" s="6">
        <v>1200</v>
      </c>
      <c r="E21" s="5">
        <f t="shared" ref="E21:E24" si="0">+C21/D21</f>
        <v>112.5</v>
      </c>
      <c r="F21" t="s">
        <v>24</v>
      </c>
    </row>
    <row r="22" spans="1:6" x14ac:dyDescent="0.25">
      <c r="A22" t="s">
        <v>16</v>
      </c>
      <c r="C22" s="6">
        <v>675000</v>
      </c>
      <c r="D22" s="6">
        <v>200000</v>
      </c>
      <c r="E22" s="5">
        <f t="shared" si="0"/>
        <v>3.375</v>
      </c>
      <c r="F22" t="s">
        <v>25</v>
      </c>
    </row>
    <row r="23" spans="1:6" x14ac:dyDescent="0.25">
      <c r="A23" t="s">
        <v>17</v>
      </c>
      <c r="C23" s="6">
        <v>198000</v>
      </c>
      <c r="D23" s="6">
        <v>600</v>
      </c>
      <c r="E23" s="5">
        <f t="shared" si="0"/>
        <v>330</v>
      </c>
      <c r="F23" t="s">
        <v>26</v>
      </c>
    </row>
    <row r="24" spans="1:6" ht="17.25" x14ac:dyDescent="0.4">
      <c r="A24" t="s">
        <v>18</v>
      </c>
      <c r="C24" s="7">
        <v>840000</v>
      </c>
      <c r="D24" s="6">
        <v>70000</v>
      </c>
      <c r="E24" s="5">
        <f t="shared" si="0"/>
        <v>12</v>
      </c>
      <c r="F24" t="s">
        <v>27</v>
      </c>
    </row>
    <row r="25" spans="1:6" ht="17.25" x14ac:dyDescent="0.4">
      <c r="C25" s="14">
        <f>SUM(C19:C24)</f>
        <v>2700000</v>
      </c>
    </row>
    <row r="29" spans="1:6" x14ac:dyDescent="0.25">
      <c r="C29" s="10" t="s">
        <v>8</v>
      </c>
      <c r="D29" s="10" t="s">
        <v>9</v>
      </c>
      <c r="E29" s="10" t="s">
        <v>28</v>
      </c>
    </row>
    <row r="30" spans="1:6" x14ac:dyDescent="0.25">
      <c r="A30" t="s">
        <v>13</v>
      </c>
      <c r="C30" s="3">
        <f>+E19*1000</f>
        <v>195000</v>
      </c>
      <c r="D30" s="3">
        <f>+E19*600</f>
        <v>117000</v>
      </c>
      <c r="E30" s="16">
        <f>SUM(C30:D30)</f>
        <v>312000</v>
      </c>
    </row>
    <row r="31" spans="1:6" x14ac:dyDescent="0.25">
      <c r="A31" t="s">
        <v>14</v>
      </c>
      <c r="C31" s="6">
        <f>+E20*4000</f>
        <v>240000</v>
      </c>
      <c r="D31" s="6">
        <f>+E20*5000</f>
        <v>300000</v>
      </c>
      <c r="E31" s="15">
        <f>SUM(C31:D31)</f>
        <v>540000</v>
      </c>
    </row>
    <row r="32" spans="1:6" x14ac:dyDescent="0.25">
      <c r="A32" t="s">
        <v>15</v>
      </c>
      <c r="C32" s="6">
        <f>840*E21</f>
        <v>94500</v>
      </c>
      <c r="D32" s="6">
        <f>360*E21</f>
        <v>40500</v>
      </c>
      <c r="E32" s="15">
        <f t="shared" ref="E32:E35" si="1">SUM(C32:D32)</f>
        <v>135000</v>
      </c>
    </row>
    <row r="33" spans="1:5" x14ac:dyDescent="0.25">
      <c r="A33" t="s">
        <v>16</v>
      </c>
      <c r="C33" s="6">
        <f>60000*E22</f>
        <v>202500</v>
      </c>
      <c r="D33" s="6">
        <f>140000*E22</f>
        <v>472500</v>
      </c>
      <c r="E33" s="15">
        <f t="shared" si="1"/>
        <v>675000</v>
      </c>
    </row>
    <row r="34" spans="1:5" x14ac:dyDescent="0.25">
      <c r="A34" t="s">
        <v>17</v>
      </c>
      <c r="C34" s="6">
        <f>400*E23</f>
        <v>132000</v>
      </c>
      <c r="D34" s="6">
        <f>200*E23</f>
        <v>66000</v>
      </c>
      <c r="E34" s="15">
        <f t="shared" si="1"/>
        <v>198000</v>
      </c>
    </row>
    <row r="35" spans="1:5" ht="17.25" x14ac:dyDescent="0.4">
      <c r="A35" t="s">
        <v>18</v>
      </c>
      <c r="C35" s="7">
        <f>30000*E24</f>
        <v>360000</v>
      </c>
      <c r="D35" s="7">
        <f>40000*E24</f>
        <v>480000</v>
      </c>
      <c r="E35" s="18">
        <f t="shared" si="1"/>
        <v>840000</v>
      </c>
    </row>
    <row r="36" spans="1:5" ht="17.25" x14ac:dyDescent="0.4">
      <c r="C36" s="17">
        <f>SUM(C30:C35)</f>
        <v>1224000</v>
      </c>
      <c r="D36" s="17">
        <f>SUM(D30:D35)</f>
        <v>1476000</v>
      </c>
      <c r="E36" s="17">
        <f>SUM(E30:E35)</f>
        <v>2700000</v>
      </c>
    </row>
    <row r="38" spans="1:5" x14ac:dyDescent="0.25">
      <c r="A38" t="s">
        <v>29</v>
      </c>
      <c r="C38" s="10" t="s">
        <v>8</v>
      </c>
      <c r="D38" s="10" t="s">
        <v>9</v>
      </c>
    </row>
    <row r="40" spans="1:5" x14ac:dyDescent="0.25">
      <c r="A40" t="s">
        <v>30</v>
      </c>
      <c r="C40" s="16">
        <f>+C36</f>
        <v>1224000</v>
      </c>
      <c r="D40" s="16">
        <f>+D36</f>
        <v>1476000</v>
      </c>
    </row>
    <row r="41" spans="1:5" ht="17.25" x14ac:dyDescent="0.4">
      <c r="A41" t="s">
        <v>20</v>
      </c>
      <c r="C41" s="7">
        <v>30000</v>
      </c>
      <c r="D41" s="7">
        <v>5000</v>
      </c>
    </row>
    <row r="42" spans="1:5" ht="17.25" x14ac:dyDescent="0.4">
      <c r="A42" t="s">
        <v>31</v>
      </c>
      <c r="C42" s="8">
        <f>+C40/C41</f>
        <v>40.799999999999997</v>
      </c>
      <c r="D42" s="8">
        <f>+D40/D41</f>
        <v>295.2</v>
      </c>
    </row>
    <row r="44" spans="1:5" x14ac:dyDescent="0.25">
      <c r="C44" s="10" t="s">
        <v>8</v>
      </c>
      <c r="D44" s="10" t="s">
        <v>9</v>
      </c>
    </row>
    <row r="45" spans="1:5" x14ac:dyDescent="0.25">
      <c r="A45" t="s">
        <v>32</v>
      </c>
    </row>
    <row r="46" spans="1:5" x14ac:dyDescent="0.25">
      <c r="A46" t="s">
        <v>33</v>
      </c>
      <c r="C46" s="19">
        <f>+C12</f>
        <v>75</v>
      </c>
      <c r="D46" s="19">
        <f>+D12</f>
        <v>120</v>
      </c>
    </row>
    <row r="47" spans="1:5" x14ac:dyDescent="0.25">
      <c r="A47" t="s">
        <v>34</v>
      </c>
      <c r="C47" s="13">
        <f>+C13</f>
        <v>36</v>
      </c>
      <c r="D47" s="13">
        <f>+D13</f>
        <v>54</v>
      </c>
    </row>
    <row r="48" spans="1:5" ht="17.25" x14ac:dyDescent="0.4">
      <c r="A48" t="s">
        <v>35</v>
      </c>
      <c r="C48" s="11">
        <f>+C42</f>
        <v>40.799999999999997</v>
      </c>
      <c r="D48" s="11">
        <f>+D42</f>
        <v>295.2</v>
      </c>
    </row>
    <row r="49" spans="3:4" ht="17.25" x14ac:dyDescent="0.4">
      <c r="C49" s="20">
        <f>SUM(C46:C48)</f>
        <v>151.80000000000001</v>
      </c>
      <c r="D49" s="20">
        <f>SUM(D46:D48)</f>
        <v>469.2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dcterms:created xsi:type="dcterms:W3CDTF">2012-10-03T21:02:07Z</dcterms:created>
  <dcterms:modified xsi:type="dcterms:W3CDTF">2012-10-03T21:38:57Z</dcterms:modified>
</cp:coreProperties>
</file>