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cynthiacompaore/Library/Containers/com.microsoft.Excel/Data/Downloads/"/>
    </mc:Choice>
  </mc:AlternateContent>
  <xr:revisionPtr revIDLastSave="0" documentId="13_ncr:1_{3655246D-215C-684E-BB47-516AA08F1529}" xr6:coauthVersionLast="36" xr6:coauthVersionMax="40" xr10:uidLastSave="{00000000-0000-0000-0000-000000000000}"/>
  <bookViews>
    <workbookView xWindow="0" yWindow="460" windowWidth="28800" windowHeight="16160" xr2:uid="{00000000-000D-0000-FFFF-FFFF00000000}"/>
  </bookViews>
  <sheets>
    <sheet name="Question 1" sheetId="1" r:id="rId1"/>
    <sheet name="Question 2 &amp; 3" sheetId="4" r:id="rId2"/>
    <sheet name="Question 4" sheetId="5" r:id="rId3"/>
    <sheet name="Additonal Work" sheetId="2" state="hidden" r:id="rId4"/>
  </sheets>
  <calcPr calcId="191029" calcMode="autoNoTable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R4" i="5" l="1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S74" i="5"/>
  <c r="T74" i="5"/>
  <c r="S5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E74" i="5"/>
  <c r="F74" i="5"/>
  <c r="S73" i="5"/>
  <c r="T73" i="5"/>
  <c r="E73" i="5"/>
  <c r="F73" i="5"/>
  <c r="S72" i="5"/>
  <c r="T72" i="5"/>
  <c r="E72" i="5"/>
  <c r="F72" i="5"/>
  <c r="S71" i="5"/>
  <c r="T71" i="5"/>
  <c r="E71" i="5"/>
  <c r="F71" i="5"/>
  <c r="S70" i="5"/>
  <c r="T70" i="5"/>
  <c r="E70" i="5"/>
  <c r="F70" i="5"/>
  <c r="S69" i="5"/>
  <c r="T69" i="5"/>
  <c r="E69" i="5"/>
  <c r="F69" i="5"/>
  <c r="S68" i="5"/>
  <c r="T68" i="5"/>
  <c r="E68" i="5"/>
  <c r="F68" i="5"/>
  <c r="S67" i="5"/>
  <c r="T67" i="5"/>
  <c r="E67" i="5"/>
  <c r="F67" i="5"/>
  <c r="S66" i="5"/>
  <c r="T66" i="5"/>
  <c r="E66" i="5"/>
  <c r="F66" i="5"/>
  <c r="S65" i="5"/>
  <c r="T65" i="5"/>
  <c r="E65" i="5"/>
  <c r="F65" i="5"/>
  <c r="S64" i="5"/>
  <c r="T64" i="5"/>
  <c r="E64" i="5"/>
  <c r="F64" i="5"/>
  <c r="S63" i="5"/>
  <c r="T63" i="5"/>
  <c r="E63" i="5"/>
  <c r="F63" i="5"/>
  <c r="S62" i="5"/>
  <c r="T62" i="5"/>
  <c r="E62" i="5"/>
  <c r="F62" i="5"/>
  <c r="S61" i="5"/>
  <c r="T61" i="5"/>
  <c r="E61" i="5"/>
  <c r="F61" i="5"/>
  <c r="S60" i="5"/>
  <c r="T60" i="5"/>
  <c r="E60" i="5"/>
  <c r="F60" i="5"/>
  <c r="S59" i="5"/>
  <c r="T59" i="5"/>
  <c r="E59" i="5"/>
  <c r="F59" i="5"/>
  <c r="S58" i="5"/>
  <c r="T58" i="5"/>
  <c r="E58" i="5"/>
  <c r="F58" i="5"/>
  <c r="S57" i="5"/>
  <c r="T57" i="5"/>
  <c r="E57" i="5"/>
  <c r="F57" i="5"/>
  <c r="S56" i="5"/>
  <c r="T56" i="5"/>
  <c r="E56" i="5"/>
  <c r="F56" i="5"/>
  <c r="S55" i="5"/>
  <c r="T55" i="5"/>
  <c r="E55" i="5"/>
  <c r="F55" i="5"/>
  <c r="S54" i="5"/>
  <c r="T54" i="5"/>
  <c r="E54" i="5"/>
  <c r="F54" i="5"/>
  <c r="S53" i="5"/>
  <c r="T53" i="5"/>
  <c r="E53" i="5"/>
  <c r="F53" i="5"/>
  <c r="S52" i="5"/>
  <c r="T52" i="5"/>
  <c r="E52" i="5"/>
  <c r="F52" i="5"/>
  <c r="S51" i="5"/>
  <c r="T51" i="5"/>
  <c r="E51" i="5"/>
  <c r="F51" i="5"/>
  <c r="S50" i="5"/>
  <c r="T50" i="5"/>
  <c r="E50" i="5"/>
  <c r="F50" i="5"/>
  <c r="S49" i="5"/>
  <c r="T49" i="5"/>
  <c r="E49" i="5"/>
  <c r="F49" i="5"/>
  <c r="S48" i="5"/>
  <c r="T48" i="5"/>
  <c r="E48" i="5"/>
  <c r="F48" i="5"/>
  <c r="S47" i="5"/>
  <c r="T47" i="5"/>
  <c r="E47" i="5"/>
  <c r="F47" i="5"/>
  <c r="S46" i="5"/>
  <c r="T46" i="5"/>
  <c r="E46" i="5"/>
  <c r="F46" i="5"/>
  <c r="S45" i="5"/>
  <c r="T45" i="5"/>
  <c r="E45" i="5"/>
  <c r="F45" i="5"/>
  <c r="S44" i="5"/>
  <c r="T44" i="5"/>
  <c r="E44" i="5"/>
  <c r="F44" i="5"/>
  <c r="S43" i="5"/>
  <c r="T43" i="5"/>
  <c r="E43" i="5"/>
  <c r="F43" i="5"/>
  <c r="S42" i="5"/>
  <c r="T42" i="5"/>
  <c r="E42" i="5"/>
  <c r="F42" i="5"/>
  <c r="S41" i="5"/>
  <c r="T41" i="5"/>
  <c r="E41" i="5"/>
  <c r="F41" i="5"/>
  <c r="S40" i="5"/>
  <c r="T40" i="5"/>
  <c r="E40" i="5"/>
  <c r="F40" i="5"/>
  <c r="S39" i="5"/>
  <c r="T39" i="5"/>
  <c r="E39" i="5"/>
  <c r="F39" i="5"/>
  <c r="S38" i="5"/>
  <c r="T38" i="5"/>
  <c r="E38" i="5"/>
  <c r="F38" i="5"/>
  <c r="S37" i="5"/>
  <c r="T37" i="5"/>
  <c r="E37" i="5"/>
  <c r="F37" i="5"/>
  <c r="S36" i="5"/>
  <c r="T36" i="5"/>
  <c r="E36" i="5"/>
  <c r="F36" i="5"/>
  <c r="S35" i="5"/>
  <c r="T35" i="5"/>
  <c r="E35" i="5"/>
  <c r="F35" i="5"/>
  <c r="S34" i="5"/>
  <c r="T34" i="5"/>
  <c r="E34" i="5"/>
  <c r="F34" i="5"/>
  <c r="S33" i="5"/>
  <c r="T33" i="5"/>
  <c r="E33" i="5"/>
  <c r="F33" i="5"/>
  <c r="S32" i="5"/>
  <c r="T32" i="5"/>
  <c r="E32" i="5"/>
  <c r="F32" i="5"/>
  <c r="S31" i="5"/>
  <c r="T31" i="5"/>
  <c r="E31" i="5"/>
  <c r="F31" i="5"/>
  <c r="S30" i="5"/>
  <c r="T30" i="5"/>
  <c r="E30" i="5"/>
  <c r="F30" i="5"/>
  <c r="S29" i="5"/>
  <c r="T29" i="5"/>
  <c r="E29" i="5"/>
  <c r="F29" i="5"/>
  <c r="S28" i="5"/>
  <c r="T28" i="5"/>
  <c r="E28" i="5"/>
  <c r="F28" i="5"/>
  <c r="S27" i="5"/>
  <c r="T27" i="5"/>
  <c r="E27" i="5"/>
  <c r="F27" i="5"/>
  <c r="S26" i="5"/>
  <c r="T26" i="5"/>
  <c r="E26" i="5"/>
  <c r="F26" i="5"/>
  <c r="S25" i="5"/>
  <c r="T25" i="5"/>
  <c r="E25" i="5"/>
  <c r="F25" i="5"/>
  <c r="S24" i="5"/>
  <c r="T24" i="5"/>
  <c r="E24" i="5"/>
  <c r="F24" i="5"/>
  <c r="S23" i="5"/>
  <c r="T23" i="5"/>
  <c r="E23" i="5"/>
  <c r="F23" i="5"/>
  <c r="S22" i="5"/>
  <c r="T22" i="5"/>
  <c r="E22" i="5"/>
  <c r="F22" i="5"/>
  <c r="S21" i="5"/>
  <c r="T21" i="5"/>
  <c r="E21" i="5"/>
  <c r="F21" i="5"/>
  <c r="S20" i="5"/>
  <c r="T20" i="5"/>
  <c r="E20" i="5"/>
  <c r="F20" i="5"/>
  <c r="S19" i="5"/>
  <c r="T19" i="5"/>
  <c r="E19" i="5"/>
  <c r="F19" i="5"/>
  <c r="S18" i="5"/>
  <c r="T18" i="5"/>
  <c r="E18" i="5"/>
  <c r="F18" i="5"/>
  <c r="S17" i="5"/>
  <c r="T17" i="5"/>
  <c r="E17" i="5"/>
  <c r="F17" i="5"/>
  <c r="S16" i="5"/>
  <c r="T16" i="5"/>
  <c r="E16" i="5"/>
  <c r="F16" i="5"/>
  <c r="S15" i="5"/>
  <c r="T15" i="5"/>
  <c r="E15" i="5"/>
  <c r="F15" i="5"/>
  <c r="S14" i="5"/>
  <c r="T14" i="5"/>
  <c r="E14" i="5"/>
  <c r="F14" i="5"/>
  <c r="S13" i="5"/>
  <c r="T13" i="5"/>
  <c r="E13" i="5"/>
  <c r="F13" i="5"/>
  <c r="S12" i="5"/>
  <c r="T12" i="5"/>
  <c r="E12" i="5"/>
  <c r="F12" i="5"/>
  <c r="S11" i="5"/>
  <c r="T11" i="5"/>
  <c r="E11" i="5"/>
  <c r="F11" i="5"/>
  <c r="S10" i="5"/>
  <c r="T10" i="5"/>
  <c r="E10" i="5"/>
  <c r="F10" i="5"/>
  <c r="S9" i="5"/>
  <c r="T9" i="5"/>
  <c r="E9" i="5"/>
  <c r="F9" i="5"/>
  <c r="S8" i="5"/>
  <c r="T8" i="5"/>
  <c r="E8" i="5"/>
  <c r="F8" i="5"/>
  <c r="S7" i="5"/>
  <c r="T7" i="5"/>
  <c r="E7" i="5"/>
  <c r="F7" i="5"/>
  <c r="S6" i="5"/>
  <c r="V6" i="5"/>
  <c r="T6" i="5"/>
  <c r="E6" i="5"/>
  <c r="H6" i="5"/>
  <c r="F6" i="5"/>
  <c r="T5" i="5"/>
  <c r="E5" i="5"/>
  <c r="F5" i="5"/>
  <c r="S4" i="5"/>
  <c r="T4" i="5"/>
  <c r="U4" i="5"/>
  <c r="V4" i="5"/>
  <c r="E4" i="5"/>
  <c r="F4" i="5"/>
  <c r="G3" i="5"/>
  <c r="H3" i="5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4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5" i="1"/>
  <c r="P4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5" i="1"/>
  <c r="O4" i="1"/>
  <c r="H86" i="1"/>
  <c r="M82" i="1"/>
  <c r="L4" i="1"/>
  <c r="M4" i="1"/>
  <c r="K82" i="1"/>
  <c r="J4" i="1"/>
  <c r="D15" i="1"/>
  <c r="D16" i="1"/>
  <c r="E16" i="1"/>
  <c r="F16" i="1"/>
  <c r="D27" i="1"/>
  <c r="D28" i="1"/>
  <c r="E28" i="1"/>
  <c r="F28" i="1"/>
  <c r="D39" i="1"/>
  <c r="D40" i="1"/>
  <c r="E40" i="1"/>
  <c r="F40" i="1"/>
  <c r="D51" i="1"/>
  <c r="D52" i="1"/>
  <c r="E52" i="1"/>
  <c r="F52" i="1"/>
  <c r="D63" i="1"/>
  <c r="D64" i="1"/>
  <c r="E64" i="1"/>
  <c r="F64" i="1"/>
  <c r="G4" i="1"/>
  <c r="D17" i="1"/>
  <c r="E17" i="1"/>
  <c r="F17" i="1"/>
  <c r="D29" i="1"/>
  <c r="E29" i="1"/>
  <c r="F29" i="1"/>
  <c r="D41" i="1"/>
  <c r="E41" i="1"/>
  <c r="F41" i="1"/>
  <c r="D53" i="1"/>
  <c r="E53" i="1"/>
  <c r="F53" i="1"/>
  <c r="D65" i="1"/>
  <c r="E65" i="1"/>
  <c r="F65" i="1"/>
  <c r="G5" i="1"/>
  <c r="D18" i="1"/>
  <c r="E18" i="1"/>
  <c r="F18" i="1"/>
  <c r="D30" i="1"/>
  <c r="E30" i="1"/>
  <c r="F30" i="1"/>
  <c r="D42" i="1"/>
  <c r="E42" i="1"/>
  <c r="F42" i="1"/>
  <c r="D54" i="1"/>
  <c r="E54" i="1"/>
  <c r="F54" i="1"/>
  <c r="D66" i="1"/>
  <c r="E66" i="1"/>
  <c r="F66" i="1"/>
  <c r="G6" i="1"/>
  <c r="D19" i="1"/>
  <c r="E19" i="1"/>
  <c r="F19" i="1"/>
  <c r="D31" i="1"/>
  <c r="E31" i="1"/>
  <c r="F31" i="1"/>
  <c r="D43" i="1"/>
  <c r="E43" i="1"/>
  <c r="F43" i="1"/>
  <c r="D55" i="1"/>
  <c r="E55" i="1"/>
  <c r="F55" i="1"/>
  <c r="D67" i="1"/>
  <c r="E67" i="1"/>
  <c r="F67" i="1"/>
  <c r="G7" i="1"/>
  <c r="D20" i="1"/>
  <c r="E20" i="1"/>
  <c r="F20" i="1"/>
  <c r="D32" i="1"/>
  <c r="E32" i="1"/>
  <c r="F32" i="1"/>
  <c r="D44" i="1"/>
  <c r="E44" i="1"/>
  <c r="F44" i="1"/>
  <c r="D56" i="1"/>
  <c r="E56" i="1"/>
  <c r="F56" i="1"/>
  <c r="D68" i="1"/>
  <c r="E68" i="1"/>
  <c r="F68" i="1"/>
  <c r="G8" i="1"/>
  <c r="D21" i="1"/>
  <c r="E21" i="1"/>
  <c r="F21" i="1"/>
  <c r="D33" i="1"/>
  <c r="E33" i="1"/>
  <c r="F33" i="1"/>
  <c r="D45" i="1"/>
  <c r="E45" i="1"/>
  <c r="F45" i="1"/>
  <c r="D57" i="1"/>
  <c r="E57" i="1"/>
  <c r="F57" i="1"/>
  <c r="D69" i="1"/>
  <c r="E69" i="1"/>
  <c r="F69" i="1"/>
  <c r="G9" i="1"/>
  <c r="D9" i="1"/>
  <c r="D10" i="1"/>
  <c r="E10" i="1"/>
  <c r="F10" i="1"/>
  <c r="D22" i="1"/>
  <c r="E22" i="1"/>
  <c r="F22" i="1"/>
  <c r="D34" i="1"/>
  <c r="E34" i="1"/>
  <c r="F34" i="1"/>
  <c r="D46" i="1"/>
  <c r="E46" i="1"/>
  <c r="F46" i="1"/>
  <c r="D58" i="1"/>
  <c r="E58" i="1"/>
  <c r="F58" i="1"/>
  <c r="G10" i="1"/>
  <c r="D11" i="1"/>
  <c r="E11" i="1"/>
  <c r="F11" i="1"/>
  <c r="D23" i="1"/>
  <c r="E23" i="1"/>
  <c r="F23" i="1"/>
  <c r="D35" i="1"/>
  <c r="E35" i="1"/>
  <c r="F35" i="1"/>
  <c r="D47" i="1"/>
  <c r="E47" i="1"/>
  <c r="F47" i="1"/>
  <c r="D59" i="1"/>
  <c r="E59" i="1"/>
  <c r="F59" i="1"/>
  <c r="G11" i="1"/>
  <c r="D12" i="1"/>
  <c r="E12" i="1"/>
  <c r="F12" i="1"/>
  <c r="D24" i="1"/>
  <c r="E24" i="1"/>
  <c r="F24" i="1"/>
  <c r="D36" i="1"/>
  <c r="E36" i="1"/>
  <c r="F36" i="1"/>
  <c r="D48" i="1"/>
  <c r="E48" i="1"/>
  <c r="F48" i="1"/>
  <c r="D60" i="1"/>
  <c r="E60" i="1"/>
  <c r="F60" i="1"/>
  <c r="G12" i="1"/>
  <c r="D13" i="1"/>
  <c r="E13" i="1"/>
  <c r="F13" i="1"/>
  <c r="D25" i="1"/>
  <c r="E25" i="1"/>
  <c r="F25" i="1"/>
  <c r="D37" i="1"/>
  <c r="E37" i="1"/>
  <c r="F37" i="1"/>
  <c r="D49" i="1"/>
  <c r="E49" i="1"/>
  <c r="F49" i="1"/>
  <c r="D61" i="1"/>
  <c r="E61" i="1"/>
  <c r="F61" i="1"/>
  <c r="G13" i="1"/>
  <c r="D14" i="1"/>
  <c r="E14" i="1"/>
  <c r="F14" i="1"/>
  <c r="D26" i="1"/>
  <c r="E26" i="1"/>
  <c r="F26" i="1"/>
  <c r="D38" i="1"/>
  <c r="E38" i="1"/>
  <c r="F38" i="1"/>
  <c r="D50" i="1"/>
  <c r="E50" i="1"/>
  <c r="F50" i="1"/>
  <c r="D62" i="1"/>
  <c r="E62" i="1"/>
  <c r="F62" i="1"/>
  <c r="G14" i="1"/>
  <c r="E15" i="1"/>
  <c r="F15" i="1"/>
  <c r="E27" i="1"/>
  <c r="F27" i="1"/>
  <c r="E39" i="1"/>
  <c r="F39" i="1"/>
  <c r="E51" i="1"/>
  <c r="F51" i="1"/>
  <c r="E63" i="1"/>
  <c r="F63" i="1"/>
  <c r="G15" i="1"/>
  <c r="H4" i="1"/>
  <c r="K4" i="1"/>
  <c r="J5" i="1"/>
  <c r="H5" i="1"/>
  <c r="K5" i="1"/>
  <c r="L5" i="1"/>
  <c r="J6" i="1"/>
  <c r="H6" i="1"/>
  <c r="K6" i="1"/>
  <c r="L6" i="1"/>
  <c r="J7" i="1"/>
  <c r="H7" i="1"/>
  <c r="K7" i="1"/>
  <c r="L7" i="1"/>
  <c r="J8" i="1"/>
  <c r="H8" i="1"/>
  <c r="K8" i="1"/>
  <c r="L8" i="1"/>
  <c r="J9" i="1"/>
  <c r="H9" i="1"/>
  <c r="K9" i="1"/>
  <c r="L9" i="1"/>
  <c r="J10" i="1"/>
  <c r="H10" i="1"/>
  <c r="K10" i="1"/>
  <c r="L10" i="1"/>
  <c r="J11" i="1"/>
  <c r="H11" i="1"/>
  <c r="K11" i="1"/>
  <c r="L11" i="1"/>
  <c r="J12" i="1"/>
  <c r="H12" i="1"/>
  <c r="K12" i="1"/>
  <c r="L12" i="1"/>
  <c r="J13" i="1"/>
  <c r="H13" i="1"/>
  <c r="K13" i="1"/>
  <c r="L13" i="1"/>
  <c r="J14" i="1"/>
  <c r="H14" i="1"/>
  <c r="K14" i="1"/>
  <c r="L14" i="1"/>
  <c r="J15" i="1"/>
  <c r="H15" i="1"/>
  <c r="K15" i="1"/>
  <c r="L15" i="1"/>
  <c r="J16" i="1"/>
  <c r="G16" i="1"/>
  <c r="H16" i="1"/>
  <c r="K16" i="1"/>
  <c r="L16" i="1"/>
  <c r="J17" i="1"/>
  <c r="G17" i="1"/>
  <c r="H17" i="1"/>
  <c r="K17" i="1"/>
  <c r="L17" i="1"/>
  <c r="J18" i="1"/>
  <c r="G18" i="1"/>
  <c r="H18" i="1"/>
  <c r="K18" i="1"/>
  <c r="L18" i="1"/>
  <c r="J19" i="1"/>
  <c r="G19" i="1"/>
  <c r="H19" i="1"/>
  <c r="K19" i="1"/>
  <c r="L19" i="1"/>
  <c r="J20" i="1"/>
  <c r="G20" i="1"/>
  <c r="H20" i="1"/>
  <c r="K20" i="1"/>
  <c r="L20" i="1"/>
  <c r="J21" i="1"/>
  <c r="G21" i="1"/>
  <c r="H21" i="1"/>
  <c r="K21" i="1"/>
  <c r="L21" i="1"/>
  <c r="J22" i="1"/>
  <c r="H22" i="1"/>
  <c r="K22" i="1"/>
  <c r="L22" i="1"/>
  <c r="J23" i="1"/>
  <c r="H23" i="1"/>
  <c r="K23" i="1"/>
  <c r="L23" i="1"/>
  <c r="J24" i="1"/>
  <c r="H24" i="1"/>
  <c r="K24" i="1"/>
  <c r="L24" i="1"/>
  <c r="J25" i="1"/>
  <c r="H25" i="1"/>
  <c r="K25" i="1"/>
  <c r="L25" i="1"/>
  <c r="J26" i="1"/>
  <c r="H26" i="1"/>
  <c r="K26" i="1"/>
  <c r="L26" i="1"/>
  <c r="J27" i="1"/>
  <c r="H27" i="1"/>
  <c r="K27" i="1"/>
  <c r="L27" i="1"/>
  <c r="J28" i="1"/>
  <c r="H28" i="1"/>
  <c r="K28" i="1"/>
  <c r="L28" i="1"/>
  <c r="J29" i="1"/>
  <c r="H29" i="1"/>
  <c r="K29" i="1"/>
  <c r="L29" i="1"/>
  <c r="J30" i="1"/>
  <c r="H30" i="1"/>
  <c r="K30" i="1"/>
  <c r="L30" i="1"/>
  <c r="J31" i="1"/>
  <c r="H31" i="1"/>
  <c r="K31" i="1"/>
  <c r="L31" i="1"/>
  <c r="J32" i="1"/>
  <c r="H32" i="1"/>
  <c r="K32" i="1"/>
  <c r="L32" i="1"/>
  <c r="J33" i="1"/>
  <c r="H33" i="1"/>
  <c r="K33" i="1"/>
  <c r="L33" i="1"/>
  <c r="J34" i="1"/>
  <c r="H34" i="1"/>
  <c r="K34" i="1"/>
  <c r="L34" i="1"/>
  <c r="J35" i="1"/>
  <c r="H35" i="1"/>
  <c r="K35" i="1"/>
  <c r="L35" i="1"/>
  <c r="J36" i="1"/>
  <c r="H36" i="1"/>
  <c r="K36" i="1"/>
  <c r="L36" i="1"/>
  <c r="J37" i="1"/>
  <c r="H37" i="1"/>
  <c r="K37" i="1"/>
  <c r="L37" i="1"/>
  <c r="J38" i="1"/>
  <c r="H38" i="1"/>
  <c r="K38" i="1"/>
  <c r="L38" i="1"/>
  <c r="J39" i="1"/>
  <c r="H39" i="1"/>
  <c r="K39" i="1"/>
  <c r="L39" i="1"/>
  <c r="J40" i="1"/>
  <c r="H40" i="1"/>
  <c r="K40" i="1"/>
  <c r="L40" i="1"/>
  <c r="J41" i="1"/>
  <c r="H41" i="1"/>
  <c r="K41" i="1"/>
  <c r="L41" i="1"/>
  <c r="J42" i="1"/>
  <c r="H42" i="1"/>
  <c r="K42" i="1"/>
  <c r="L42" i="1"/>
  <c r="J43" i="1"/>
  <c r="H43" i="1"/>
  <c r="K43" i="1"/>
  <c r="L43" i="1"/>
  <c r="J44" i="1"/>
  <c r="H44" i="1"/>
  <c r="K44" i="1"/>
  <c r="L44" i="1"/>
  <c r="J45" i="1"/>
  <c r="H45" i="1"/>
  <c r="K45" i="1"/>
  <c r="L45" i="1"/>
  <c r="J46" i="1"/>
  <c r="H46" i="1"/>
  <c r="K46" i="1"/>
  <c r="L46" i="1"/>
  <c r="J47" i="1"/>
  <c r="H47" i="1"/>
  <c r="K47" i="1"/>
  <c r="L47" i="1"/>
  <c r="J48" i="1"/>
  <c r="H48" i="1"/>
  <c r="K48" i="1"/>
  <c r="L48" i="1"/>
  <c r="J49" i="1"/>
  <c r="H49" i="1"/>
  <c r="K49" i="1"/>
  <c r="L49" i="1"/>
  <c r="J50" i="1"/>
  <c r="H50" i="1"/>
  <c r="K50" i="1"/>
  <c r="L50" i="1"/>
  <c r="J51" i="1"/>
  <c r="H51" i="1"/>
  <c r="K51" i="1"/>
  <c r="L51" i="1"/>
  <c r="J52" i="1"/>
  <c r="H52" i="1"/>
  <c r="K52" i="1"/>
  <c r="L52" i="1"/>
  <c r="J53" i="1"/>
  <c r="H53" i="1"/>
  <c r="K53" i="1"/>
  <c r="L53" i="1"/>
  <c r="J54" i="1"/>
  <c r="H54" i="1"/>
  <c r="K54" i="1"/>
  <c r="L54" i="1"/>
  <c r="J55" i="1"/>
  <c r="H55" i="1"/>
  <c r="K55" i="1"/>
  <c r="L55" i="1"/>
  <c r="J56" i="1"/>
  <c r="H56" i="1"/>
  <c r="K56" i="1"/>
  <c r="L56" i="1"/>
  <c r="J57" i="1"/>
  <c r="H57" i="1"/>
  <c r="K57" i="1"/>
  <c r="L57" i="1"/>
  <c r="J58" i="1"/>
  <c r="H58" i="1"/>
  <c r="K58" i="1"/>
  <c r="L58" i="1"/>
  <c r="J59" i="1"/>
  <c r="H59" i="1"/>
  <c r="K59" i="1"/>
  <c r="L59" i="1"/>
  <c r="J60" i="1"/>
  <c r="H60" i="1"/>
  <c r="K60" i="1"/>
  <c r="L60" i="1"/>
  <c r="J61" i="1"/>
  <c r="H61" i="1"/>
  <c r="K61" i="1"/>
  <c r="L61" i="1"/>
  <c r="J62" i="1"/>
  <c r="H62" i="1"/>
  <c r="K62" i="1"/>
  <c r="L62" i="1"/>
  <c r="J63" i="1"/>
  <c r="H63" i="1"/>
  <c r="K63" i="1"/>
  <c r="L63" i="1"/>
  <c r="J64" i="1"/>
  <c r="H64" i="1"/>
  <c r="K64" i="1"/>
  <c r="L64" i="1"/>
  <c r="J65" i="1"/>
  <c r="H65" i="1"/>
  <c r="K65" i="1"/>
  <c r="L65" i="1"/>
  <c r="J66" i="1"/>
  <c r="H66" i="1"/>
  <c r="K66" i="1"/>
  <c r="L66" i="1"/>
  <c r="J67" i="1"/>
  <c r="H67" i="1"/>
  <c r="K67" i="1"/>
  <c r="L67" i="1"/>
  <c r="J68" i="1"/>
  <c r="H68" i="1"/>
  <c r="K68" i="1"/>
  <c r="L68" i="1"/>
  <c r="J69" i="1"/>
  <c r="H69" i="1"/>
  <c r="K69" i="1"/>
  <c r="L69" i="1"/>
  <c r="J70" i="1"/>
  <c r="H70" i="1"/>
  <c r="K70" i="1"/>
  <c r="L70" i="1"/>
  <c r="J71" i="1"/>
  <c r="H71" i="1"/>
  <c r="K71" i="1"/>
  <c r="L71" i="1"/>
  <c r="J72" i="1"/>
  <c r="H72" i="1"/>
  <c r="K72" i="1"/>
  <c r="L72" i="1"/>
  <c r="J73" i="1"/>
  <c r="H73" i="1"/>
  <c r="K73" i="1"/>
  <c r="L73" i="1"/>
  <c r="J74" i="1"/>
  <c r="H74" i="1"/>
  <c r="K74" i="1"/>
  <c r="L74" i="1"/>
  <c r="J75" i="1"/>
  <c r="H75" i="1"/>
  <c r="K75" i="1"/>
  <c r="L75" i="1"/>
  <c r="J82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L82" i="1"/>
  <c r="L8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</calcChain>
</file>

<file path=xl/sharedStrings.xml><?xml version="1.0" encoding="utf-8"?>
<sst xmlns="http://schemas.openxmlformats.org/spreadsheetml/2006/main" count="112" uniqueCount="65">
  <si>
    <t>New home constructions</t>
  </si>
  <si>
    <t>Month</t>
  </si>
  <si>
    <t xml:space="preserve">MA </t>
  </si>
  <si>
    <t>T*C  CMA</t>
  </si>
  <si>
    <t>S*R</t>
  </si>
  <si>
    <t>S</t>
  </si>
  <si>
    <t>Adj S</t>
  </si>
  <si>
    <t>Des Demand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</si>
  <si>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</si>
  <si>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</si>
  <si>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</si>
  <si>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</si>
  <si>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</si>
  <si>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</si>
  <si>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</si>
  <si>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</si>
  <si>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</si>
  <si>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</si>
  <si>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</si>
  <si>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</si>
  <si>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</si>
  <si>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</si>
  <si>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</si>
  <si>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</si>
  <si>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</si>
  <si>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</si>
  <si>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</si>
  <si>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</si>
  <si>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</si>
  <si>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</si>
  <si>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</si>
  <si>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</si>
  <si>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</t>
  </si>
  <si>
    <t>Trend</t>
  </si>
  <si>
    <t>Forecast</t>
  </si>
  <si>
    <t>Errors</t>
  </si>
  <si>
    <t>Abs errors</t>
  </si>
  <si>
    <t>Errors Squared</t>
  </si>
  <si>
    <t>MAD =</t>
  </si>
  <si>
    <t>MSE =</t>
  </si>
  <si>
    <t>ME =</t>
  </si>
  <si>
    <t>Sigma =</t>
  </si>
  <si>
    <t>tracking signal</t>
  </si>
  <si>
    <t>MAD</t>
  </si>
  <si>
    <t xml:space="preserve">Lower control </t>
  </si>
  <si>
    <t>Upper control</t>
  </si>
  <si>
    <t>Demand</t>
  </si>
  <si>
    <t>sum of ME</t>
  </si>
  <si>
    <t>Tracking signal</t>
  </si>
  <si>
    <t>sum of errors</t>
  </si>
  <si>
    <t>sum of abs. Errors</t>
  </si>
  <si>
    <t>Mean</t>
  </si>
  <si>
    <t xml:space="preserve">Old Model </t>
  </si>
  <si>
    <t xml:space="preserve">New Model </t>
  </si>
  <si>
    <t>New constructions (000) - Y</t>
  </si>
  <si>
    <t xml:space="preserve"> Forecast </t>
  </si>
  <si>
    <t>Error</t>
  </si>
  <si>
    <t>Absolute Value</t>
  </si>
  <si>
    <t>Tracking Signal</t>
  </si>
  <si>
    <t xml:space="preserve">New Forecast </t>
  </si>
  <si>
    <t xml:space="preserve">Error </t>
  </si>
  <si>
    <t>Abs Value</t>
  </si>
  <si>
    <t>sum of error=</t>
  </si>
  <si>
    <t>alpha</t>
  </si>
  <si>
    <t>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</si>
</sst>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"/>
    <numFmt numFmtId="165" formatCode="0.000"/>
  </numFmts>
  <fonts count="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rgb="FF7030A0"/>
      <name val="Arial"/>
      <family val="2"/>
    </font>
    <font>
      <sz val="2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7" fontId="0" fillId="0" borderId="0" xfId="0" applyNumberFormat="1"/>
    <xf numFmtId="0" fontId="1" fillId="0" borderId="0" xfId="0" applyFont="1"/>
    <xf numFmtId="17" fontId="0" fillId="2" borderId="0" xfId="0" applyNumberFormat="1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/>
    <xf numFmtId="165" fontId="0" fillId="8" borderId="0" xfId="0" applyNumberFormat="1" applyFill="1"/>
    <xf numFmtId="165" fontId="0" fillId="9" borderId="0" xfId="0" applyNumberFormat="1" applyFill="1"/>
    <xf numFmtId="165" fontId="0" fillId="3" borderId="0" xfId="0" applyNumberFormat="1" applyFill="1"/>
    <xf numFmtId="164" fontId="0" fillId="7" borderId="0" xfId="0" applyNumberFormat="1" applyFill="1"/>
    <xf numFmtId="165" fontId="0" fillId="4" borderId="0" xfId="0" applyNumberFormat="1" applyFill="1"/>
    <xf numFmtId="165" fontId="0" fillId="5" borderId="0" xfId="0" applyNumberFormat="1" applyFill="1"/>
    <xf numFmtId="165" fontId="0" fillId="6" borderId="0" xfId="0" applyNumberFormat="1" applyFill="1"/>
    <xf numFmtId="165" fontId="0" fillId="7" borderId="0" xfId="0" applyNumberFormat="1" applyFill="1"/>
    <xf numFmtId="2" fontId="0" fillId="0" borderId="0" xfId="0" applyNumberFormat="1"/>
    <xf numFmtId="165" fontId="0" fillId="0" borderId="0" xfId="0" applyNumberForma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Continuous"/>
    </xf>
    <xf numFmtId="0" fontId="2" fillId="0" borderId="0" xfId="0" applyFont="1"/>
    <xf numFmtId="0" fontId="0" fillId="10" borderId="0" xfId="0" applyFill="1"/>
    <xf numFmtId="0" fontId="0" fillId="0" borderId="0" xfId="0" applyFill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11" borderId="0" xfId="0" applyFont="1" applyFill="1"/>
    <xf numFmtId="0" fontId="0" fillId="11" borderId="0" xfId="0" applyFill="1"/>
    <xf numFmtId="0" fontId="4" fillId="12" borderId="0" xfId="0" applyFont="1" applyFill="1"/>
    <xf numFmtId="0" fontId="0" fillId="12" borderId="0" xfId="0" applyFill="1"/>
    <xf numFmtId="0" fontId="0" fillId="2" borderId="0" xfId="0" applyFill="1"/>
    <xf numFmtId="0" fontId="2" fillId="2" borderId="0" xfId="0" applyFont="1" applyFill="1"/>
    <xf numFmtId="0" fontId="2" fillId="0" borderId="0" xfId="0" applyFont="1" applyAlignment="1">
      <alignment wrapText="1"/>
    </xf>
    <xf numFmtId="17" fontId="2" fillId="0" borderId="0" xfId="0" applyNumberFormat="1" applyFont="1" applyFill="1"/>
    <xf numFmtId="17" fontId="0" fillId="0" borderId="0" xfId="0" applyNumberFormat="1" applyFill="1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</a:t>
            </a:r>
            <a:r>
              <a:rPr lang="en-US" baseline="0"/>
              <a:t> Vs. Demand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4.5664123780334611E-4"/>
                  <c:y val="0.308001379708955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'Question 1'!$B$4:$B$75</c:f>
              <c:numCache>
                <c:formatCode>General</c:formatCode>
                <c:ptCount val="7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</c:numCache>
            </c:numRef>
          </c:xVal>
          <c:yVal>
            <c:numRef>
              <c:f>'Question 1'!$C$4:$C$75</c:f>
              <c:numCache>
                <c:formatCode>General</c:formatCode>
                <c:ptCount val="72"/>
                <c:pt idx="0">
                  <c:v>29</c:v>
                </c:pt>
                <c:pt idx="1">
                  <c:v>32</c:v>
                </c:pt>
                <c:pt idx="2">
                  <c:v>41</c:v>
                </c:pt>
                <c:pt idx="3">
                  <c:v>44</c:v>
                </c:pt>
                <c:pt idx="4">
                  <c:v>49</c:v>
                </c:pt>
                <c:pt idx="5">
                  <c:v>47</c:v>
                </c:pt>
                <c:pt idx="6">
                  <c:v>46</c:v>
                </c:pt>
                <c:pt idx="7">
                  <c:v>47</c:v>
                </c:pt>
                <c:pt idx="8">
                  <c:v>43</c:v>
                </c:pt>
                <c:pt idx="9">
                  <c:v>45</c:v>
                </c:pt>
                <c:pt idx="10">
                  <c:v>34</c:v>
                </c:pt>
                <c:pt idx="11">
                  <c:v>31</c:v>
                </c:pt>
                <c:pt idx="12">
                  <c:v>35</c:v>
                </c:pt>
                <c:pt idx="13">
                  <c:v>43</c:v>
                </c:pt>
                <c:pt idx="14">
                  <c:v>46</c:v>
                </c:pt>
                <c:pt idx="15">
                  <c:v>46</c:v>
                </c:pt>
                <c:pt idx="16">
                  <c:v>43</c:v>
                </c:pt>
                <c:pt idx="17">
                  <c:v>41</c:v>
                </c:pt>
                <c:pt idx="18">
                  <c:v>44</c:v>
                </c:pt>
                <c:pt idx="19">
                  <c:v>47</c:v>
                </c:pt>
                <c:pt idx="20">
                  <c:v>41</c:v>
                </c:pt>
                <c:pt idx="21">
                  <c:v>40</c:v>
                </c:pt>
                <c:pt idx="22">
                  <c:v>32</c:v>
                </c:pt>
                <c:pt idx="23">
                  <c:v>32</c:v>
                </c:pt>
                <c:pt idx="24">
                  <c:v>34</c:v>
                </c:pt>
                <c:pt idx="25">
                  <c:v>40</c:v>
                </c:pt>
                <c:pt idx="26">
                  <c:v>43</c:v>
                </c:pt>
                <c:pt idx="27">
                  <c:v>42</c:v>
                </c:pt>
                <c:pt idx="28">
                  <c:v>43</c:v>
                </c:pt>
                <c:pt idx="29">
                  <c:v>44</c:v>
                </c:pt>
                <c:pt idx="30">
                  <c:v>39</c:v>
                </c:pt>
                <c:pt idx="31">
                  <c:v>40</c:v>
                </c:pt>
                <c:pt idx="32">
                  <c:v>33</c:v>
                </c:pt>
                <c:pt idx="33">
                  <c:v>32</c:v>
                </c:pt>
                <c:pt idx="34">
                  <c:v>31</c:v>
                </c:pt>
                <c:pt idx="35">
                  <c:v>28</c:v>
                </c:pt>
                <c:pt idx="36">
                  <c:v>34</c:v>
                </c:pt>
                <c:pt idx="37">
                  <c:v>29</c:v>
                </c:pt>
                <c:pt idx="38">
                  <c:v>36</c:v>
                </c:pt>
                <c:pt idx="39">
                  <c:v>42</c:v>
                </c:pt>
                <c:pt idx="40">
                  <c:v>43</c:v>
                </c:pt>
                <c:pt idx="41">
                  <c:v>44</c:v>
                </c:pt>
                <c:pt idx="42">
                  <c:v>44</c:v>
                </c:pt>
                <c:pt idx="43">
                  <c:v>48</c:v>
                </c:pt>
                <c:pt idx="44">
                  <c:v>45</c:v>
                </c:pt>
                <c:pt idx="45">
                  <c:v>44</c:v>
                </c:pt>
                <c:pt idx="46">
                  <c:v>40</c:v>
                </c:pt>
                <c:pt idx="47">
                  <c:v>37</c:v>
                </c:pt>
                <c:pt idx="48">
                  <c:v>45</c:v>
                </c:pt>
                <c:pt idx="49">
                  <c:v>49</c:v>
                </c:pt>
                <c:pt idx="50">
                  <c:v>62</c:v>
                </c:pt>
                <c:pt idx="51">
                  <c:v>62</c:v>
                </c:pt>
                <c:pt idx="52">
                  <c:v>58</c:v>
                </c:pt>
                <c:pt idx="53">
                  <c:v>59</c:v>
                </c:pt>
                <c:pt idx="54">
                  <c:v>64</c:v>
                </c:pt>
                <c:pt idx="55">
                  <c:v>62</c:v>
                </c:pt>
                <c:pt idx="56">
                  <c:v>50</c:v>
                </c:pt>
                <c:pt idx="57">
                  <c:v>52</c:v>
                </c:pt>
                <c:pt idx="58">
                  <c:v>50</c:v>
                </c:pt>
                <c:pt idx="59">
                  <c:v>44</c:v>
                </c:pt>
                <c:pt idx="60">
                  <c:v>51</c:v>
                </c:pt>
                <c:pt idx="61">
                  <c:v>56</c:v>
                </c:pt>
                <c:pt idx="62">
                  <c:v>60</c:v>
                </c:pt>
                <c:pt idx="63">
                  <c:v>65</c:v>
                </c:pt>
                <c:pt idx="64">
                  <c:v>64</c:v>
                </c:pt>
                <c:pt idx="65">
                  <c:v>63</c:v>
                </c:pt>
                <c:pt idx="66">
                  <c:v>63</c:v>
                </c:pt>
                <c:pt idx="67">
                  <c:v>72</c:v>
                </c:pt>
                <c:pt idx="68">
                  <c:v>61</c:v>
                </c:pt>
                <c:pt idx="69">
                  <c:v>65</c:v>
                </c:pt>
                <c:pt idx="70">
                  <c:v>51</c:v>
                </c:pt>
                <c:pt idx="71">
                  <c:v>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D60-034F-A437-CDCAAD454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882575"/>
        <c:axId val="92172207"/>
      </c:scatterChart>
      <c:valAx>
        <c:axId val="1068825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172207"/>
        <c:crosses val="autoZero"/>
        <c:crossBetween val="midCat"/>
      </c:valAx>
      <c:valAx>
        <c:axId val="921722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8825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</a:t>
            </a:r>
            <a:r>
              <a:rPr lang="en-US" baseline="0"/>
              <a:t> Vs. Trend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827646544181977E-3"/>
                  <c:y val="0.1755092592592592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'Question 1'!$B$4:$B$75</c:f>
              <c:numCache>
                <c:formatCode>General</c:formatCode>
                <c:ptCount val="7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</c:numCache>
            </c:numRef>
          </c:xVal>
          <c:yVal>
            <c:numRef>
              <c:f>'Question 1'!$J$4:$J$75</c:f>
              <c:numCache>
                <c:formatCode>General</c:formatCode>
                <c:ptCount val="72"/>
                <c:pt idx="0">
                  <c:v>34.309360730593596</c:v>
                </c:pt>
                <c:pt idx="1">
                  <c:v>34.629284841468895</c:v>
                </c:pt>
                <c:pt idx="2">
                  <c:v>34.949208952344193</c:v>
                </c:pt>
                <c:pt idx="3">
                  <c:v>35.269133063219485</c:v>
                </c:pt>
                <c:pt idx="4">
                  <c:v>35.589057174094783</c:v>
                </c:pt>
                <c:pt idx="5">
                  <c:v>35.908981284970082</c:v>
                </c:pt>
                <c:pt idx="6">
                  <c:v>36.228905395845381</c:v>
                </c:pt>
                <c:pt idx="7">
                  <c:v>36.548829506720679</c:v>
                </c:pt>
                <c:pt idx="8">
                  <c:v>36.868753617595978</c:v>
                </c:pt>
                <c:pt idx="9">
                  <c:v>37.188677728471276</c:v>
                </c:pt>
                <c:pt idx="10">
                  <c:v>37.508601839346575</c:v>
                </c:pt>
                <c:pt idx="11">
                  <c:v>37.828525950221866</c:v>
                </c:pt>
                <c:pt idx="12">
                  <c:v>38.148450061097165</c:v>
                </c:pt>
                <c:pt idx="13">
                  <c:v>38.468374171972464</c:v>
                </c:pt>
                <c:pt idx="14">
                  <c:v>38.788298282847762</c:v>
                </c:pt>
                <c:pt idx="15">
                  <c:v>39.108222393723061</c:v>
                </c:pt>
                <c:pt idx="16">
                  <c:v>39.428146504598359</c:v>
                </c:pt>
                <c:pt idx="17">
                  <c:v>39.748070615473658</c:v>
                </c:pt>
                <c:pt idx="18">
                  <c:v>40.067994726348957</c:v>
                </c:pt>
                <c:pt idx="19">
                  <c:v>40.387918837224248</c:v>
                </c:pt>
                <c:pt idx="20">
                  <c:v>40.707842948099547</c:v>
                </c:pt>
                <c:pt idx="21">
                  <c:v>41.027767058974845</c:v>
                </c:pt>
                <c:pt idx="22">
                  <c:v>41.347691169850144</c:v>
                </c:pt>
                <c:pt idx="23">
                  <c:v>41.667615280725443</c:v>
                </c:pt>
                <c:pt idx="24">
                  <c:v>41.987539391600741</c:v>
                </c:pt>
                <c:pt idx="25">
                  <c:v>42.30746350247604</c:v>
                </c:pt>
                <c:pt idx="26">
                  <c:v>42.627387613351331</c:v>
                </c:pt>
                <c:pt idx="27">
                  <c:v>42.94731172422663</c:v>
                </c:pt>
                <c:pt idx="28">
                  <c:v>43.267235835101928</c:v>
                </c:pt>
                <c:pt idx="29">
                  <c:v>43.587159945977227</c:v>
                </c:pt>
                <c:pt idx="30">
                  <c:v>43.907084056852526</c:v>
                </c:pt>
                <c:pt idx="31">
                  <c:v>44.227008167727824</c:v>
                </c:pt>
                <c:pt idx="32">
                  <c:v>44.546932278603123</c:v>
                </c:pt>
                <c:pt idx="33">
                  <c:v>44.866856389478414</c:v>
                </c:pt>
                <c:pt idx="34">
                  <c:v>45.186780500353713</c:v>
                </c:pt>
                <c:pt idx="35">
                  <c:v>45.506704611229011</c:v>
                </c:pt>
                <c:pt idx="36">
                  <c:v>45.82662872210431</c:v>
                </c:pt>
                <c:pt idx="37">
                  <c:v>46.146552832979609</c:v>
                </c:pt>
                <c:pt idx="38">
                  <c:v>46.466476943854907</c:v>
                </c:pt>
                <c:pt idx="39">
                  <c:v>46.786401054730206</c:v>
                </c:pt>
                <c:pt idx="40">
                  <c:v>47.106325165605497</c:v>
                </c:pt>
                <c:pt idx="41">
                  <c:v>47.426249276480803</c:v>
                </c:pt>
                <c:pt idx="42">
                  <c:v>47.746173387356095</c:v>
                </c:pt>
                <c:pt idx="43">
                  <c:v>48.066097498231393</c:v>
                </c:pt>
                <c:pt idx="44">
                  <c:v>48.386021609106692</c:v>
                </c:pt>
                <c:pt idx="45">
                  <c:v>48.70594571998199</c:v>
                </c:pt>
                <c:pt idx="46">
                  <c:v>49.025869830857289</c:v>
                </c:pt>
                <c:pt idx="47">
                  <c:v>49.34579394173258</c:v>
                </c:pt>
                <c:pt idx="48">
                  <c:v>49.665718052607886</c:v>
                </c:pt>
                <c:pt idx="49">
                  <c:v>49.985642163483178</c:v>
                </c:pt>
                <c:pt idx="50">
                  <c:v>50.305566274358476</c:v>
                </c:pt>
                <c:pt idx="51">
                  <c:v>50.625490385233775</c:v>
                </c:pt>
                <c:pt idx="52">
                  <c:v>50.945414496109073</c:v>
                </c:pt>
                <c:pt idx="53">
                  <c:v>51.265338606984372</c:v>
                </c:pt>
                <c:pt idx="54">
                  <c:v>51.585262717859663</c:v>
                </c:pt>
                <c:pt idx="55">
                  <c:v>51.905186828734969</c:v>
                </c:pt>
                <c:pt idx="56">
                  <c:v>52.225110939610261</c:v>
                </c:pt>
                <c:pt idx="57">
                  <c:v>52.545035050485566</c:v>
                </c:pt>
                <c:pt idx="58">
                  <c:v>52.864959161360858</c:v>
                </c:pt>
                <c:pt idx="59">
                  <c:v>53.184883272236156</c:v>
                </c:pt>
                <c:pt idx="60">
                  <c:v>53.504807383111455</c:v>
                </c:pt>
                <c:pt idx="61">
                  <c:v>53.824731493986754</c:v>
                </c:pt>
                <c:pt idx="62">
                  <c:v>54.144655604862052</c:v>
                </c:pt>
                <c:pt idx="63">
                  <c:v>54.464579715737344</c:v>
                </c:pt>
                <c:pt idx="64">
                  <c:v>54.784503826612649</c:v>
                </c:pt>
                <c:pt idx="65">
                  <c:v>55.104427937487941</c:v>
                </c:pt>
                <c:pt idx="66">
                  <c:v>55.424352048363239</c:v>
                </c:pt>
                <c:pt idx="67">
                  <c:v>55.744276159238538</c:v>
                </c:pt>
                <c:pt idx="68">
                  <c:v>56.064200270113837</c:v>
                </c:pt>
                <c:pt idx="69">
                  <c:v>56.384124380989135</c:v>
                </c:pt>
                <c:pt idx="70">
                  <c:v>56.704048491864427</c:v>
                </c:pt>
                <c:pt idx="71">
                  <c:v>57.023972602739732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F67-DC4B-92EF-0503FFFE7A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214911"/>
        <c:axId val="1752062016"/>
      </c:scatterChart>
      <c:valAx>
        <c:axId val="662149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062016"/>
        <c:crosses val="autoZero"/>
        <c:crossBetween val="midCat"/>
      </c:valAx>
      <c:valAx>
        <c:axId val="1752062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2149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Actual Vs.</a:t>
            </a:r>
            <a:r>
              <a:rPr lang="en-US" baseline="0"/>
              <a:t> Forecast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'Question 1'!$C$4:$C$75</c:f>
              <c:numCache>
                <c:formatCode>General</c:formatCode>
                <c:ptCount val="72"/>
                <c:pt idx="0">
                  <c:v>29</c:v>
                </c:pt>
                <c:pt idx="1">
                  <c:v>32</c:v>
                </c:pt>
                <c:pt idx="2">
                  <c:v>41</c:v>
                </c:pt>
                <c:pt idx="3">
                  <c:v>44</c:v>
                </c:pt>
                <c:pt idx="4">
                  <c:v>49</c:v>
                </c:pt>
                <c:pt idx="5">
                  <c:v>47</c:v>
                </c:pt>
                <c:pt idx="6">
                  <c:v>46</c:v>
                </c:pt>
                <c:pt idx="7">
                  <c:v>47</c:v>
                </c:pt>
                <c:pt idx="8">
                  <c:v>43</c:v>
                </c:pt>
                <c:pt idx="9">
                  <c:v>45</c:v>
                </c:pt>
                <c:pt idx="10">
                  <c:v>34</c:v>
                </c:pt>
                <c:pt idx="11">
                  <c:v>31</c:v>
                </c:pt>
                <c:pt idx="12">
                  <c:v>35</c:v>
                </c:pt>
                <c:pt idx="13">
                  <c:v>43</c:v>
                </c:pt>
                <c:pt idx="14">
                  <c:v>46</c:v>
                </c:pt>
                <c:pt idx="15">
                  <c:v>46</c:v>
                </c:pt>
                <c:pt idx="16">
                  <c:v>43</c:v>
                </c:pt>
                <c:pt idx="17">
                  <c:v>41</c:v>
                </c:pt>
                <c:pt idx="18">
                  <c:v>44</c:v>
                </c:pt>
                <c:pt idx="19">
                  <c:v>47</c:v>
                </c:pt>
                <c:pt idx="20">
                  <c:v>41</c:v>
                </c:pt>
                <c:pt idx="21">
                  <c:v>40</c:v>
                </c:pt>
                <c:pt idx="22">
                  <c:v>32</c:v>
                </c:pt>
                <c:pt idx="23">
                  <c:v>32</c:v>
                </c:pt>
                <c:pt idx="24">
                  <c:v>34</c:v>
                </c:pt>
                <c:pt idx="25">
                  <c:v>40</c:v>
                </c:pt>
                <c:pt idx="26">
                  <c:v>43</c:v>
                </c:pt>
                <c:pt idx="27">
                  <c:v>42</c:v>
                </c:pt>
                <c:pt idx="28">
                  <c:v>43</c:v>
                </c:pt>
                <c:pt idx="29">
                  <c:v>44</c:v>
                </c:pt>
                <c:pt idx="30">
                  <c:v>39</c:v>
                </c:pt>
                <c:pt idx="31">
                  <c:v>40</c:v>
                </c:pt>
                <c:pt idx="32">
                  <c:v>33</c:v>
                </c:pt>
                <c:pt idx="33">
                  <c:v>32</c:v>
                </c:pt>
                <c:pt idx="34">
                  <c:v>31</c:v>
                </c:pt>
                <c:pt idx="35">
                  <c:v>28</c:v>
                </c:pt>
                <c:pt idx="36">
                  <c:v>34</c:v>
                </c:pt>
                <c:pt idx="37">
                  <c:v>29</c:v>
                </c:pt>
                <c:pt idx="38">
                  <c:v>36</c:v>
                </c:pt>
                <c:pt idx="39">
                  <c:v>42</c:v>
                </c:pt>
                <c:pt idx="40">
                  <c:v>43</c:v>
                </c:pt>
                <c:pt idx="41">
                  <c:v>44</c:v>
                </c:pt>
                <c:pt idx="42">
                  <c:v>44</c:v>
                </c:pt>
                <c:pt idx="43">
                  <c:v>48</c:v>
                </c:pt>
                <c:pt idx="44">
                  <c:v>45</c:v>
                </c:pt>
                <c:pt idx="45">
                  <c:v>44</c:v>
                </c:pt>
                <c:pt idx="46">
                  <c:v>40</c:v>
                </c:pt>
                <c:pt idx="47">
                  <c:v>37</c:v>
                </c:pt>
                <c:pt idx="48">
                  <c:v>45</c:v>
                </c:pt>
                <c:pt idx="49">
                  <c:v>49</c:v>
                </c:pt>
                <c:pt idx="50">
                  <c:v>62</c:v>
                </c:pt>
                <c:pt idx="51">
                  <c:v>62</c:v>
                </c:pt>
                <c:pt idx="52">
                  <c:v>58</c:v>
                </c:pt>
                <c:pt idx="53">
                  <c:v>59</c:v>
                </c:pt>
                <c:pt idx="54">
                  <c:v>64</c:v>
                </c:pt>
                <c:pt idx="55">
                  <c:v>62</c:v>
                </c:pt>
                <c:pt idx="56">
                  <c:v>50</c:v>
                </c:pt>
                <c:pt idx="57">
                  <c:v>52</c:v>
                </c:pt>
                <c:pt idx="58">
                  <c:v>50</c:v>
                </c:pt>
                <c:pt idx="59">
                  <c:v>44</c:v>
                </c:pt>
                <c:pt idx="60">
                  <c:v>51</c:v>
                </c:pt>
                <c:pt idx="61">
                  <c:v>56</c:v>
                </c:pt>
                <c:pt idx="62">
                  <c:v>60</c:v>
                </c:pt>
                <c:pt idx="63">
                  <c:v>65</c:v>
                </c:pt>
                <c:pt idx="64">
                  <c:v>64</c:v>
                </c:pt>
                <c:pt idx="65">
                  <c:v>63</c:v>
                </c:pt>
                <c:pt idx="66">
                  <c:v>63</c:v>
                </c:pt>
                <c:pt idx="67">
                  <c:v>72</c:v>
                </c:pt>
                <c:pt idx="68">
                  <c:v>61</c:v>
                </c:pt>
                <c:pt idx="69">
                  <c:v>65</c:v>
                </c:pt>
                <c:pt idx="70">
                  <c:v>51</c:v>
                </c:pt>
                <c:pt idx="71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C8-114E-998A-863C4D3E4303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'Question 1'!$K$4:$K$75</c:f>
              <c:numCache>
                <c:formatCode>General</c:formatCode>
                <c:ptCount val="72"/>
                <c:pt idx="0">
                  <c:v>30.45366437011139</c:v>
                </c:pt>
                <c:pt idx="1">
                  <c:v>33.108460063226275</c:v>
                </c:pt>
                <c:pt idx="2">
                  <c:v>37.791554436826665</c:v>
                </c:pt>
                <c:pt idx="3">
                  <c:v>39.460058975770558</c:v>
                </c:pt>
                <c:pt idx="4">
                  <c:v>38.781688161197032</c:v>
                </c:pt>
                <c:pt idx="5">
                  <c:v>38.943540467392694</c:v>
                </c:pt>
                <c:pt idx="6">
                  <c:v>39.814510364629989</c:v>
                </c:pt>
                <c:pt idx="7">
                  <c:v>41.174244193012292</c:v>
                </c:pt>
                <c:pt idx="8">
                  <c:v>35.908428081517059</c:v>
                </c:pt>
                <c:pt idx="9">
                  <c:v>36.019549935383793</c:v>
                </c:pt>
                <c:pt idx="10">
                  <c:v>31.559157343717025</c:v>
                </c:pt>
                <c:pt idx="11">
                  <c:v>29.222635755957111</c:v>
                </c:pt>
                <c:pt idx="12">
                  <c:v>33.861315677755229</c:v>
                </c:pt>
                <c:pt idx="13">
                  <c:v>36.778946946222035</c:v>
                </c:pt>
                <c:pt idx="14">
                  <c:v>41.942868809046082</c:v>
                </c:pt>
                <c:pt idx="15">
                  <c:v>43.75533584360219</c:v>
                </c:pt>
                <c:pt idx="16">
                  <c:v>42.965175363744855</c:v>
                </c:pt>
                <c:pt idx="17">
                  <c:v>43.107059602450391</c:v>
                </c:pt>
                <c:pt idx="18">
                  <c:v>44.033557566580605</c:v>
                </c:pt>
                <c:pt idx="19">
                  <c:v>45.499187117487494</c:v>
                </c:pt>
                <c:pt idx="20">
                  <c:v>39.647520120069558</c:v>
                </c:pt>
                <c:pt idx="21">
                  <c:v>39.737946993115287</c:v>
                </c:pt>
                <c:pt idx="22">
                  <c:v>34.789307717140225</c:v>
                </c:pt>
                <c:pt idx="23">
                  <c:v>32.188342357570789</c:v>
                </c:pt>
                <c:pt idx="24">
                  <c:v>37.268966985399068</c:v>
                </c:pt>
                <c:pt idx="25">
                  <c:v>40.449433829217803</c:v>
                </c:pt>
                <c:pt idx="26">
                  <c:v>46.0941831812655</c:v>
                </c:pt>
                <c:pt idx="27">
                  <c:v>48.050612711433821</c:v>
                </c:pt>
                <c:pt idx="28">
                  <c:v>47.148662566292671</c:v>
                </c:pt>
                <c:pt idx="29">
                  <c:v>47.270578737508075</c:v>
                </c:pt>
                <c:pt idx="30">
                  <c:v>48.252604768531214</c:v>
                </c:pt>
                <c:pt idx="31">
                  <c:v>49.824130041962704</c:v>
                </c:pt>
                <c:pt idx="32">
                  <c:v>43.386612158622071</c:v>
                </c:pt>
                <c:pt idx="33">
                  <c:v>43.456344050846781</c:v>
                </c:pt>
                <c:pt idx="34">
                  <c:v>38.019458090563425</c:v>
                </c:pt>
                <c:pt idx="35">
                  <c:v>35.154048959184458</c:v>
                </c:pt>
                <c:pt idx="36">
                  <c:v>40.676618293042907</c:v>
                </c:pt>
                <c:pt idx="37">
                  <c:v>44.119920712213563</c:v>
                </c:pt>
                <c:pt idx="38">
                  <c:v>50.245497553484931</c:v>
                </c:pt>
                <c:pt idx="39">
                  <c:v>52.34588957926546</c:v>
                </c:pt>
                <c:pt idx="40">
                  <c:v>51.332149768840488</c:v>
                </c:pt>
                <c:pt idx="41">
                  <c:v>51.434097872565772</c:v>
                </c:pt>
                <c:pt idx="42">
                  <c:v>52.471651970481823</c:v>
                </c:pt>
                <c:pt idx="43">
                  <c:v>54.149072966437899</c:v>
                </c:pt>
                <c:pt idx="44">
                  <c:v>47.125704197174571</c:v>
                </c:pt>
                <c:pt idx="45">
                  <c:v>47.174741108578289</c:v>
                </c:pt>
                <c:pt idx="46">
                  <c:v>41.249608463986625</c:v>
                </c:pt>
                <c:pt idx="47">
                  <c:v>38.119755560798126</c:v>
                </c:pt>
                <c:pt idx="48">
                  <c:v>44.084269600686746</c:v>
                </c:pt>
                <c:pt idx="49">
                  <c:v>47.790407595209324</c:v>
                </c:pt>
                <c:pt idx="50">
                  <c:v>54.396811925704348</c:v>
                </c:pt>
                <c:pt idx="51">
                  <c:v>56.641166447097085</c:v>
                </c:pt>
                <c:pt idx="52">
                  <c:v>55.515636971388311</c:v>
                </c:pt>
                <c:pt idx="53">
                  <c:v>55.597617007623455</c:v>
                </c:pt>
                <c:pt idx="54">
                  <c:v>56.690699172432424</c:v>
                </c:pt>
                <c:pt idx="55">
                  <c:v>58.474015890913108</c:v>
                </c:pt>
                <c:pt idx="56">
                  <c:v>50.864796235727077</c:v>
                </c:pt>
                <c:pt idx="57">
                  <c:v>50.893138166309789</c:v>
                </c:pt>
                <c:pt idx="58">
                  <c:v>44.479758837409825</c:v>
                </c:pt>
                <c:pt idx="59">
                  <c:v>41.085462162411801</c:v>
                </c:pt>
                <c:pt idx="60">
                  <c:v>47.491920908330584</c:v>
                </c:pt>
                <c:pt idx="61">
                  <c:v>51.460894478205091</c:v>
                </c:pt>
                <c:pt idx="62">
                  <c:v>58.548126297923773</c:v>
                </c:pt>
                <c:pt idx="63">
                  <c:v>60.936443314928717</c:v>
                </c:pt>
                <c:pt idx="64">
                  <c:v>59.699124173936134</c:v>
                </c:pt>
                <c:pt idx="65">
                  <c:v>59.761136142681138</c:v>
                </c:pt>
                <c:pt idx="66">
                  <c:v>60.90974637438304</c:v>
                </c:pt>
                <c:pt idx="67">
                  <c:v>62.79895881538831</c:v>
                </c:pt>
                <c:pt idx="68">
                  <c:v>54.603888274279583</c:v>
                </c:pt>
                <c:pt idx="69">
                  <c:v>54.61153522404129</c:v>
                </c:pt>
                <c:pt idx="70">
                  <c:v>47.709909210833025</c:v>
                </c:pt>
                <c:pt idx="71">
                  <c:v>44.051168764025483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C8-114E-998A-863C4D3E43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9427744"/>
        <c:axId val="52464863"/>
      </c:lineChart>
      <c:catAx>
        <c:axId val="17594277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64863"/>
        <c:crosses val="autoZero"/>
        <c:auto val="1"/>
        <c:lblAlgn val="ctr"/>
        <c:lblOffset val="100"/>
        <c:noMultiLvlLbl val="0"/>
      </c:catAx>
      <c:valAx>
        <c:axId val="5246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9427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'Question 2 &amp; 3'!$D$3</c:f>
              <c:strCache>
                <c:ptCount val="1"/>
                <c:pt idx="0">
                  <c:v>Tracking signal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'Question 2 &amp; 3'!$D$4:$D$75</c:f>
              <c:numCache>
                <c:formatCode>General</c:formatCode>
                <c:ptCount val="72"/>
                <c:pt idx="0">
                  <c:v>-1</c:v>
                </c:pt>
                <c:pt idx="1">
                  <c:v>-2</c:v>
                </c:pt>
                <c:pt idx="2">
                  <c:v>0.33600898883114572</c:v>
                </c:pt>
                <c:pt idx="3">
                  <c:v>2.0120291394413017</c:v>
                </c:pt>
                <c:pt idx="4">
                  <c:v>3.7519379699130737</c:v>
                </c:pt>
                <c:pt idx="5">
                  <c:v>4.9244292647430887</c:v>
                </c:pt>
                <c:pt idx="6">
                  <c:v>5.9683938556688707</c:v>
                </c:pt>
                <c:pt idx="7">
                  <c:v>6.9902094311977994</c:v>
                </c:pt>
                <c:pt idx="8">
                  <c:v>8.0329193228718427</c:v>
                </c:pt>
                <c:pt idx="9">
                  <c:v>9.0957508383101118</c:v>
                </c:pt>
                <c:pt idx="10">
                  <c:v>10.0463996469203</c:v>
                </c:pt>
                <c:pt idx="11">
                  <c:v>10.990076172311662</c:v>
                </c:pt>
                <c:pt idx="12">
                  <c:v>11.926001425388851</c:v>
                </c:pt>
                <c:pt idx="13">
                  <c:v>12.948818029616444</c:v>
                </c:pt>
                <c:pt idx="14">
                  <c:v>13.936931133158938</c:v>
                </c:pt>
                <c:pt idx="15">
                  <c:v>14.900203043138168</c:v>
                </c:pt>
                <c:pt idx="16">
                  <c:v>15.83201134987622</c:v>
                </c:pt>
                <c:pt idx="17">
                  <c:v>15.808185622453779</c:v>
                </c:pt>
                <c:pt idx="18">
                  <c:v>16.670809565874148</c:v>
                </c:pt>
                <c:pt idx="19">
                  <c:v>17.595260334348779</c:v>
                </c:pt>
                <c:pt idx="20">
                  <c:v>18.51793749817719</c:v>
                </c:pt>
                <c:pt idx="21">
                  <c:v>19.40827877477896</c:v>
                </c:pt>
                <c:pt idx="22">
                  <c:v>18.829105581444203</c:v>
                </c:pt>
                <c:pt idx="23">
                  <c:v>19.548498311260563</c:v>
                </c:pt>
                <c:pt idx="24">
                  <c:v>18.640430747524572</c:v>
                </c:pt>
                <c:pt idx="25">
                  <c:v>19.150328382050461</c:v>
                </c:pt>
                <c:pt idx="26">
                  <c:v>18.268250566106406</c:v>
                </c:pt>
                <c:pt idx="27">
                  <c:v>15.97615106847701</c:v>
                </c:pt>
                <c:pt idx="28">
                  <c:v>14.653903282627978</c:v>
                </c:pt>
                <c:pt idx="29">
                  <c:v>13.726640466622708</c:v>
                </c:pt>
                <c:pt idx="30">
                  <c:v>10.463101124431292</c:v>
                </c:pt>
                <c:pt idx="31">
                  <c:v>7.3590345552715615</c:v>
                </c:pt>
                <c:pt idx="32">
                  <c:v>4.4087519904835943</c:v>
                </c:pt>
                <c:pt idx="33">
                  <c:v>1.476401810910704</c:v>
                </c:pt>
                <c:pt idx="34">
                  <c:v>-0.177421991371537</c:v>
                </c:pt>
                <c:pt idx="35">
                  <c:v>-1.8022925928967279</c:v>
                </c:pt>
                <c:pt idx="36">
                  <c:v>-3.2757131680344074</c:v>
                </c:pt>
                <c:pt idx="37">
                  <c:v>-6.2738134275440949</c:v>
                </c:pt>
                <c:pt idx="38">
                  <c:v>-8.8270019605293353</c:v>
                </c:pt>
                <c:pt idx="39">
                  <c:v>-10.618348163582919</c:v>
                </c:pt>
                <c:pt idx="40">
                  <c:v>-12.062378832430205</c:v>
                </c:pt>
                <c:pt idx="41">
                  <c:v>-13.356699033824146</c:v>
                </c:pt>
                <c:pt idx="42">
                  <c:v>-14.76044056625911</c:v>
                </c:pt>
                <c:pt idx="43">
                  <c:v>-15.859920129851202</c:v>
                </c:pt>
                <c:pt idx="44">
                  <c:v>-16.478402337771758</c:v>
                </c:pt>
                <c:pt idx="45">
                  <c:v>-17.229829681279099</c:v>
                </c:pt>
                <c:pt idx="46">
                  <c:v>-17.756483817131617</c:v>
                </c:pt>
                <c:pt idx="47">
                  <c:v>-18.272109849155818</c:v>
                </c:pt>
                <c:pt idx="48">
                  <c:v>-18.398412171166079</c:v>
                </c:pt>
                <c:pt idx="49">
                  <c:v>-18.434015966286371</c:v>
                </c:pt>
                <c:pt idx="50">
                  <c:v>-16.699703383239921</c:v>
                </c:pt>
                <c:pt idx="51">
                  <c:v>-15.591875142240417</c:v>
                </c:pt>
                <c:pt idx="52">
                  <c:v>-15.233969989387113</c:v>
                </c:pt>
                <c:pt idx="53">
                  <c:v>-14.624102834914474</c:v>
                </c:pt>
                <c:pt idx="54">
                  <c:v>-13.009189001914944</c:v>
                </c:pt>
                <c:pt idx="55">
                  <c:v>-12.356076903339106</c:v>
                </c:pt>
                <c:pt idx="56">
                  <c:v>-12.716261691364306</c:v>
                </c:pt>
                <c:pt idx="57">
                  <c:v>-12.655291336802595</c:v>
                </c:pt>
                <c:pt idx="58">
                  <c:v>-11.466231621095835</c:v>
                </c:pt>
                <c:pt idx="59">
                  <c:v>-10.927362869105515</c:v>
                </c:pt>
                <c:pt idx="60">
                  <c:v>-10.232231685357927</c:v>
                </c:pt>
                <c:pt idx="61">
                  <c:v>-9.2779826064363906</c:v>
                </c:pt>
                <c:pt idx="62">
                  <c:v>-9.0703824595472291</c:v>
                </c:pt>
                <c:pt idx="63">
                  <c:v>-8.2173888309866854</c:v>
                </c:pt>
                <c:pt idx="64">
                  <c:v>-7.303717303568396</c:v>
                </c:pt>
                <c:pt idx="65">
                  <c:v>-6.6388943311168749</c:v>
                </c:pt>
                <c:pt idx="66">
                  <c:v>-6.2391217541907968</c:v>
                </c:pt>
                <c:pt idx="67">
                  <c:v>-4.1763989936484043</c:v>
                </c:pt>
                <c:pt idx="68">
                  <c:v>-2.7904262245704392</c:v>
                </c:pt>
                <c:pt idx="69">
                  <c:v>-0.5658060075950494</c:v>
                </c:pt>
                <c:pt idx="70">
                  <c:v>0.12421301415014564</c:v>
                </c:pt>
                <c:pt idx="71">
                  <c:v>0.74883370464852095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2F-B745-9E3B-3219F4A60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5058895"/>
        <c:axId val="768817743"/>
      </c:lineChart>
      <c:catAx>
        <c:axId val="63505889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8817743"/>
        <c:crosses val="autoZero"/>
        <c:auto val="1"/>
        <c:lblAlgn val="ctr"/>
        <c:lblOffset val="100"/>
        <c:noMultiLvlLbl val="0"/>
      </c:catAx>
      <c:valAx>
        <c:axId val="768817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0588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Upper &amp; Lower Control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6783794795656397E-2"/>
          <c:y val="1.6315882788550555E-2"/>
          <c:w val="0.93523035252031061"/>
          <c:h val="0.78919355495146282"/>
        </c:manualLayout>
      </c:layout>
      <c:lineChart>
        <c:grouping val="standard"/>
        <c:varyColors val="0"/>
        <c:ser>
          <c:idx val="0"/>
          <c:order val="0"/>
          <c:tx>
            <c:strRef>
              <c:f>'Additonal Work'!$A$1</c:f>
              <c:strCache>
                <c:ptCount val="1"/>
                <c:pt idx="0">
                  <c:v>Upper control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'Additonal Work'!$A$2:$A$73</c:f>
              <c:numCache>
                <c:formatCode>General</c:formatCode>
                <c:ptCount val="72"/>
                <c:pt idx="0">
                  <c:v>11.753299999999999</c:v>
                </c:pt>
                <c:pt idx="1">
                  <c:v>11.753299999999999</c:v>
                </c:pt>
                <c:pt idx="2">
                  <c:v>11.753299999999999</c:v>
                </c:pt>
                <c:pt idx="3">
                  <c:v>11.753299999999999</c:v>
                </c:pt>
                <c:pt idx="4">
                  <c:v>11.753299999999999</c:v>
                </c:pt>
                <c:pt idx="5">
                  <c:v>11.753299999999999</c:v>
                </c:pt>
                <c:pt idx="6">
                  <c:v>11.753299999999999</c:v>
                </c:pt>
                <c:pt idx="7">
                  <c:v>11.753299999999999</c:v>
                </c:pt>
                <c:pt idx="8">
                  <c:v>11.753299999999999</c:v>
                </c:pt>
                <c:pt idx="9">
                  <c:v>11.753299999999999</c:v>
                </c:pt>
                <c:pt idx="10">
                  <c:v>11.753299999999999</c:v>
                </c:pt>
                <c:pt idx="11">
                  <c:v>11.753299999999999</c:v>
                </c:pt>
                <c:pt idx="12">
                  <c:v>11.753299999999999</c:v>
                </c:pt>
                <c:pt idx="13">
                  <c:v>11.753299999999999</c:v>
                </c:pt>
                <c:pt idx="14">
                  <c:v>11.753299999999999</c:v>
                </c:pt>
                <c:pt idx="15">
                  <c:v>11.753299999999999</c:v>
                </c:pt>
                <c:pt idx="16">
                  <c:v>11.753299999999999</c:v>
                </c:pt>
                <c:pt idx="17">
                  <c:v>11.753299999999999</c:v>
                </c:pt>
                <c:pt idx="18">
                  <c:v>11.753299999999999</c:v>
                </c:pt>
                <c:pt idx="19">
                  <c:v>11.753299999999999</c:v>
                </c:pt>
                <c:pt idx="20">
                  <c:v>11.753299999999999</c:v>
                </c:pt>
                <c:pt idx="21">
                  <c:v>11.753299999999999</c:v>
                </c:pt>
                <c:pt idx="22">
                  <c:v>11.753299999999999</c:v>
                </c:pt>
                <c:pt idx="23">
                  <c:v>11.753299999999999</c:v>
                </c:pt>
                <c:pt idx="24">
                  <c:v>11.753299999999999</c:v>
                </c:pt>
                <c:pt idx="25">
                  <c:v>11.753299999999999</c:v>
                </c:pt>
                <c:pt idx="26">
                  <c:v>11.753299999999999</c:v>
                </c:pt>
                <c:pt idx="27">
                  <c:v>11.753299999999999</c:v>
                </c:pt>
                <c:pt idx="28">
                  <c:v>11.753299999999999</c:v>
                </c:pt>
                <c:pt idx="29">
                  <c:v>11.753299999999999</c:v>
                </c:pt>
                <c:pt idx="30">
                  <c:v>11.753299999999999</c:v>
                </c:pt>
                <c:pt idx="31">
                  <c:v>11.753299999999999</c:v>
                </c:pt>
                <c:pt idx="32">
                  <c:v>11.753299999999999</c:v>
                </c:pt>
                <c:pt idx="33">
                  <c:v>11.753299999999999</c:v>
                </c:pt>
                <c:pt idx="34">
                  <c:v>11.753299999999999</c:v>
                </c:pt>
                <c:pt idx="35">
                  <c:v>11.753299999999999</c:v>
                </c:pt>
                <c:pt idx="36">
                  <c:v>11.753299999999999</c:v>
                </c:pt>
                <c:pt idx="37">
                  <c:v>11.753299999999999</c:v>
                </c:pt>
                <c:pt idx="38">
                  <c:v>11.753299999999999</c:v>
                </c:pt>
                <c:pt idx="39">
                  <c:v>11.753299999999999</c:v>
                </c:pt>
                <c:pt idx="40">
                  <c:v>11.753299999999999</c:v>
                </c:pt>
                <c:pt idx="41">
                  <c:v>11.753299999999999</c:v>
                </c:pt>
                <c:pt idx="42">
                  <c:v>11.753299999999999</c:v>
                </c:pt>
                <c:pt idx="43">
                  <c:v>11.753299999999999</c:v>
                </c:pt>
                <c:pt idx="44">
                  <c:v>11.753299999999999</c:v>
                </c:pt>
                <c:pt idx="45">
                  <c:v>11.753299999999999</c:v>
                </c:pt>
                <c:pt idx="46">
                  <c:v>11.753299999999999</c:v>
                </c:pt>
                <c:pt idx="47">
                  <c:v>11.753299999999999</c:v>
                </c:pt>
                <c:pt idx="48">
                  <c:v>11.753299999999999</c:v>
                </c:pt>
                <c:pt idx="49">
                  <c:v>11.753299999999999</c:v>
                </c:pt>
                <c:pt idx="50">
                  <c:v>11.753299999999999</c:v>
                </c:pt>
                <c:pt idx="51">
                  <c:v>11.753299999999999</c:v>
                </c:pt>
                <c:pt idx="52">
                  <c:v>11.753299999999999</c:v>
                </c:pt>
                <c:pt idx="53">
                  <c:v>11.753299999999999</c:v>
                </c:pt>
                <c:pt idx="54">
                  <c:v>11.753299999999999</c:v>
                </c:pt>
                <c:pt idx="55">
                  <c:v>11.753299999999999</c:v>
                </c:pt>
                <c:pt idx="56">
                  <c:v>11.753299999999999</c:v>
                </c:pt>
                <c:pt idx="57">
                  <c:v>11.753299999999999</c:v>
                </c:pt>
                <c:pt idx="58">
                  <c:v>11.753299999999999</c:v>
                </c:pt>
                <c:pt idx="59">
                  <c:v>11.753299999999999</c:v>
                </c:pt>
                <c:pt idx="60">
                  <c:v>11.753299999999999</c:v>
                </c:pt>
                <c:pt idx="61">
                  <c:v>11.753299999999999</c:v>
                </c:pt>
                <c:pt idx="62">
                  <c:v>11.753299999999999</c:v>
                </c:pt>
                <c:pt idx="63">
                  <c:v>11.753299999999999</c:v>
                </c:pt>
                <c:pt idx="64">
                  <c:v>11.753299999999999</c:v>
                </c:pt>
                <c:pt idx="65">
                  <c:v>11.753299999999999</c:v>
                </c:pt>
                <c:pt idx="66">
                  <c:v>11.753299999999999</c:v>
                </c:pt>
                <c:pt idx="67">
                  <c:v>11.753299999999999</c:v>
                </c:pt>
                <c:pt idx="68">
                  <c:v>11.753299999999999</c:v>
                </c:pt>
                <c:pt idx="69">
                  <c:v>11.753299999999999</c:v>
                </c:pt>
                <c:pt idx="70">
                  <c:v>11.753299999999999</c:v>
                </c:pt>
                <c:pt idx="71">
                  <c:v>11.753299999999999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8B-0F4C-9F41-2E54B990386C}"/>
            </c:ext>
          </c:extLst>
        </c:ser>
        <c:ser>
          <c:idx val="1"/>
          <c:order val="1"/>
          <c:tx>
            <c:strRef>
              <c:f>'Additonal Work'!$B$1</c:f>
              <c:strCache>
                <c:ptCount val="1"/>
                <c:pt idx="0">
                  <c:v>Errors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'Additonal Work'!$B$2:$B$73</c:f>
              <c:numCache>
                <c:formatCode>General</c:formatCode>
                <c:ptCount val="72"/>
                <c:pt idx="0">
                  <c:v>-1.4536643701113903</c:v>
                </c:pt>
                <c:pt idx="1">
                  <c:v>-1.1084600632262749</c:v>
                </c:pt>
                <c:pt idx="2">
                  <c:v>3.2084455631733348</c:v>
                </c:pt>
                <c:pt idx="3">
                  <c:v>4.5399410242294422</c:v>
                </c:pt>
                <c:pt idx="4">
                  <c:v>10.218311838802968</c:v>
                </c:pt>
                <c:pt idx="5">
                  <c:v>8.0564595326073061</c:v>
                </c:pt>
                <c:pt idx="6">
                  <c:v>6.1854896353700113</c:v>
                </c:pt>
                <c:pt idx="7">
                  <c:v>5.8257558069877078</c:v>
                </c:pt>
                <c:pt idx="8">
                  <c:v>7.0915719184829413</c:v>
                </c:pt>
                <c:pt idx="9">
                  <c:v>8.9804500646162069</c:v>
                </c:pt>
                <c:pt idx="10">
                  <c:v>2.4408426562829746</c:v>
                </c:pt>
                <c:pt idx="11">
                  <c:v>1.7773642440428894</c:v>
                </c:pt>
                <c:pt idx="12">
                  <c:v>1.1386843222447709</c:v>
                </c:pt>
                <c:pt idx="13">
                  <c:v>6.2210530537779647</c:v>
                </c:pt>
                <c:pt idx="14">
                  <c:v>4.0571311909539176</c:v>
                </c:pt>
                <c:pt idx="15">
                  <c:v>2.2446641563978105</c:v>
                </c:pt>
                <c:pt idx="16">
                  <c:v>3.4824636255144981E-2</c:v>
                </c:pt>
                <c:pt idx="17">
                  <c:v>-2.1070596024503914</c:v>
                </c:pt>
                <c:pt idx="18">
                  <c:v>-3.3557566580604714E-2</c:v>
                </c:pt>
                <c:pt idx="19">
                  <c:v>1.5008128825125056</c:v>
                </c:pt>
                <c:pt idx="20">
                  <c:v>1.3524798799304421</c:v>
                </c:pt>
                <c:pt idx="21">
                  <c:v>0.26205300688471311</c:v>
                </c:pt>
                <c:pt idx="22">
                  <c:v>-2.7893077171402254</c:v>
                </c:pt>
                <c:pt idx="23">
                  <c:v>-0.18834235757078943</c:v>
                </c:pt>
                <c:pt idx="24">
                  <c:v>-3.2689669853990679</c:v>
                </c:pt>
                <c:pt idx="25">
                  <c:v>-0.44943382921780284</c:v>
                </c:pt>
                <c:pt idx="26">
                  <c:v>-3.0941831812654996</c:v>
                </c:pt>
                <c:pt idx="27">
                  <c:v>-6.0506127114338213</c:v>
                </c:pt>
                <c:pt idx="28">
                  <c:v>-4.1486625662926713</c:v>
                </c:pt>
                <c:pt idx="29">
                  <c:v>-3.2705787375080746</c:v>
                </c:pt>
                <c:pt idx="30">
                  <c:v>-9.2526047685312136</c:v>
                </c:pt>
                <c:pt idx="31">
                  <c:v>-9.8241300419627038</c:v>
                </c:pt>
                <c:pt idx="32">
                  <c:v>-10.386612158622071</c:v>
                </c:pt>
                <c:pt idx="33">
                  <c:v>-11.456344050846781</c:v>
                </c:pt>
                <c:pt idx="34">
                  <c:v>-7.0194580905634254</c:v>
                </c:pt>
                <c:pt idx="35">
                  <c:v>-7.1540489591844576</c:v>
                </c:pt>
                <c:pt idx="36">
                  <c:v>-6.6766182930429068</c:v>
                </c:pt>
                <c:pt idx="37">
                  <c:v>-15.119920712213563</c:v>
                </c:pt>
                <c:pt idx="38">
                  <c:v>-14.245497553484931</c:v>
                </c:pt>
                <c:pt idx="39">
                  <c:v>-10.34588957926546</c:v>
                </c:pt>
                <c:pt idx="40">
                  <c:v>-8.3321497688404875</c:v>
                </c:pt>
                <c:pt idx="41">
                  <c:v>-7.434097872565772</c:v>
                </c:pt>
                <c:pt idx="42">
                  <c:v>-8.4716519704818225</c:v>
                </c:pt>
                <c:pt idx="43">
                  <c:v>-6.1490729664378989</c:v>
                </c:pt>
                <c:pt idx="44">
                  <c:v>-2.1257041971745707</c:v>
                </c:pt>
                <c:pt idx="45">
                  <c:v>-3.1747411085782886</c:v>
                </c:pt>
                <c:pt idx="46">
                  <c:v>-1.2496084639866254</c:v>
                </c:pt>
                <c:pt idx="47">
                  <c:v>-1.1197555607981258</c:v>
                </c:pt>
                <c:pt idx="48">
                  <c:v>0.9157303993132544</c:v>
                </c:pt>
                <c:pt idx="49">
                  <c:v>1.2095924047906763</c:v>
                </c:pt>
                <c:pt idx="50">
                  <c:v>7.6031880742956517</c:v>
                </c:pt>
                <c:pt idx="51">
                  <c:v>5.3588335529029152</c:v>
                </c:pt>
                <c:pt idx="52">
                  <c:v>2.4843630286116891</c:v>
                </c:pt>
                <c:pt idx="53">
                  <c:v>3.4023829923765447</c:v>
                </c:pt>
                <c:pt idx="54">
                  <c:v>7.3093008275675757</c:v>
                </c:pt>
                <c:pt idx="55">
                  <c:v>3.5259841090868917</c:v>
                </c:pt>
                <c:pt idx="56">
                  <c:v>-0.86479623572707709</c:v>
                </c:pt>
                <c:pt idx="57">
                  <c:v>1.1068618336902105</c:v>
                </c:pt>
                <c:pt idx="58">
                  <c:v>5.5202411625901746</c:v>
                </c:pt>
                <c:pt idx="59">
                  <c:v>2.914537837588199</c:v>
                </c:pt>
                <c:pt idx="60">
                  <c:v>3.5080790916694156</c:v>
                </c:pt>
                <c:pt idx="61">
                  <c:v>4.5391055217949088</c:v>
                </c:pt>
                <c:pt idx="62">
                  <c:v>1.4518737020762273</c:v>
                </c:pt>
                <c:pt idx="63">
                  <c:v>4.0635566850712834</c:v>
                </c:pt>
                <c:pt idx="64">
                  <c:v>4.3008758260638658</c:v>
                </c:pt>
                <c:pt idx="65">
                  <c:v>3.2388638573188615</c:v>
                </c:pt>
                <c:pt idx="66">
                  <c:v>2.0902536256169597</c:v>
                </c:pt>
                <c:pt idx="67">
                  <c:v>9.2010411846116895</c:v>
                </c:pt>
                <c:pt idx="68">
                  <c:v>6.3961117257204165</c:v>
                </c:pt>
                <c:pt idx="69">
                  <c:v>10.38846477595871</c:v>
                </c:pt>
                <c:pt idx="70">
                  <c:v>3.2900907891669746</c:v>
                </c:pt>
                <c:pt idx="71">
                  <c:v>2.9488312359745166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D8B-0F4C-9F41-2E54B990386C}"/>
            </c:ext>
          </c:extLst>
        </c:ser>
        <c:ser>
          <c:idx val="2"/>
          <c:order val="2"/>
          <c:tx>
            <c:strRef>
              <c:f>'Additonal Work'!$C$1</c:f>
              <c:strCache>
                <c:ptCount val="1"/>
                <c:pt idx="0">
                  <c:v>Lower control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'Additonal Work'!$C$2:$C$73</c:f>
              <c:numCache>
                <c:formatCode>General</c:formatCode>
                <c:ptCount val="72"/>
                <c:pt idx="0">
                  <c:v>-11.753299999999999</c:v>
                </c:pt>
                <c:pt idx="1">
                  <c:v>-11.753299999999999</c:v>
                </c:pt>
                <c:pt idx="2">
                  <c:v>-11.753299999999999</c:v>
                </c:pt>
                <c:pt idx="3">
                  <c:v>-11.753299999999999</c:v>
                </c:pt>
                <c:pt idx="4">
                  <c:v>-11.753299999999999</c:v>
                </c:pt>
                <c:pt idx="5">
                  <c:v>-11.753299999999999</c:v>
                </c:pt>
                <c:pt idx="6">
                  <c:v>-11.753299999999999</c:v>
                </c:pt>
                <c:pt idx="7">
                  <c:v>-11.753299999999999</c:v>
                </c:pt>
                <c:pt idx="8">
                  <c:v>-11.753299999999999</c:v>
                </c:pt>
                <c:pt idx="9">
                  <c:v>-11.753299999999999</c:v>
                </c:pt>
                <c:pt idx="10">
                  <c:v>-11.753299999999999</c:v>
                </c:pt>
                <c:pt idx="11">
                  <c:v>-11.753299999999999</c:v>
                </c:pt>
                <c:pt idx="12">
                  <c:v>-11.753299999999999</c:v>
                </c:pt>
                <c:pt idx="13">
                  <c:v>-11.753299999999999</c:v>
                </c:pt>
                <c:pt idx="14">
                  <c:v>-11.753299999999999</c:v>
                </c:pt>
                <c:pt idx="15">
                  <c:v>-11.753299999999999</c:v>
                </c:pt>
                <c:pt idx="16">
                  <c:v>-11.753299999999999</c:v>
                </c:pt>
                <c:pt idx="17">
                  <c:v>-11.753299999999999</c:v>
                </c:pt>
                <c:pt idx="18">
                  <c:v>-11.753299999999999</c:v>
                </c:pt>
                <c:pt idx="19">
                  <c:v>-11.753299999999999</c:v>
                </c:pt>
                <c:pt idx="20">
                  <c:v>-11.753299999999999</c:v>
                </c:pt>
                <c:pt idx="21">
                  <c:v>-11.753299999999999</c:v>
                </c:pt>
                <c:pt idx="22">
                  <c:v>-11.753299999999999</c:v>
                </c:pt>
                <c:pt idx="23">
                  <c:v>-11.753299999999999</c:v>
                </c:pt>
                <c:pt idx="24">
                  <c:v>-11.753299999999999</c:v>
                </c:pt>
                <c:pt idx="25">
                  <c:v>-11.753299999999999</c:v>
                </c:pt>
                <c:pt idx="26">
                  <c:v>-11.753299999999999</c:v>
                </c:pt>
                <c:pt idx="27">
                  <c:v>-11.753299999999999</c:v>
                </c:pt>
                <c:pt idx="28">
                  <c:v>-11.753299999999999</c:v>
                </c:pt>
                <c:pt idx="29">
                  <c:v>-11.753299999999999</c:v>
                </c:pt>
                <c:pt idx="30">
                  <c:v>-11.753299999999999</c:v>
                </c:pt>
                <c:pt idx="31">
                  <c:v>-11.753299999999999</c:v>
                </c:pt>
                <c:pt idx="32">
                  <c:v>-11.753299999999999</c:v>
                </c:pt>
                <c:pt idx="33">
                  <c:v>-11.753299999999999</c:v>
                </c:pt>
                <c:pt idx="34">
                  <c:v>-11.753299999999999</c:v>
                </c:pt>
                <c:pt idx="35">
                  <c:v>-11.753299999999999</c:v>
                </c:pt>
                <c:pt idx="36">
                  <c:v>-11.753299999999999</c:v>
                </c:pt>
                <c:pt idx="37">
                  <c:v>-11.753299999999999</c:v>
                </c:pt>
                <c:pt idx="38">
                  <c:v>-11.753299999999999</c:v>
                </c:pt>
                <c:pt idx="39">
                  <c:v>-11.753299999999999</c:v>
                </c:pt>
                <c:pt idx="40">
                  <c:v>-11.753299999999999</c:v>
                </c:pt>
                <c:pt idx="41">
                  <c:v>-11.753299999999999</c:v>
                </c:pt>
                <c:pt idx="42">
                  <c:v>-11.753299999999999</c:v>
                </c:pt>
                <c:pt idx="43">
                  <c:v>-11.753299999999999</c:v>
                </c:pt>
                <c:pt idx="44">
                  <c:v>-11.753299999999999</c:v>
                </c:pt>
                <c:pt idx="45">
                  <c:v>-11.753299999999999</c:v>
                </c:pt>
                <c:pt idx="46">
                  <c:v>-11.753299999999999</c:v>
                </c:pt>
                <c:pt idx="47">
                  <c:v>-11.753299999999999</c:v>
                </c:pt>
                <c:pt idx="48">
                  <c:v>-11.753299999999999</c:v>
                </c:pt>
                <c:pt idx="49">
                  <c:v>-11.753299999999999</c:v>
                </c:pt>
                <c:pt idx="50">
                  <c:v>-11.753299999999999</c:v>
                </c:pt>
                <c:pt idx="51">
                  <c:v>-11.753299999999999</c:v>
                </c:pt>
                <c:pt idx="52">
                  <c:v>-11.753299999999999</c:v>
                </c:pt>
                <c:pt idx="53">
                  <c:v>-11.753299999999999</c:v>
                </c:pt>
                <c:pt idx="54">
                  <c:v>-11.753299999999999</c:v>
                </c:pt>
                <c:pt idx="55">
                  <c:v>-11.753299999999999</c:v>
                </c:pt>
                <c:pt idx="56">
                  <c:v>-11.753299999999999</c:v>
                </c:pt>
                <c:pt idx="57">
                  <c:v>-11.753299999999999</c:v>
                </c:pt>
                <c:pt idx="58">
                  <c:v>-11.753299999999999</c:v>
                </c:pt>
                <c:pt idx="59">
                  <c:v>-11.753299999999999</c:v>
                </c:pt>
                <c:pt idx="60">
                  <c:v>-11.753299999999999</c:v>
                </c:pt>
                <c:pt idx="61">
                  <c:v>-11.753299999999999</c:v>
                </c:pt>
                <c:pt idx="62">
                  <c:v>-11.753299999999999</c:v>
                </c:pt>
                <c:pt idx="63">
                  <c:v>-11.753299999999999</c:v>
                </c:pt>
                <c:pt idx="64">
                  <c:v>-11.753299999999999</c:v>
                </c:pt>
                <c:pt idx="65">
                  <c:v>-11.753299999999999</c:v>
                </c:pt>
                <c:pt idx="66">
                  <c:v>-11.753299999999999</c:v>
                </c:pt>
                <c:pt idx="67">
                  <c:v>-11.753299999999999</c:v>
                </c:pt>
                <c:pt idx="68">
                  <c:v>-11.753299999999999</c:v>
                </c:pt>
                <c:pt idx="69">
                  <c:v>-11.753299999999999</c:v>
                </c:pt>
                <c:pt idx="70">
                  <c:v>-11.753299999999999</c:v>
                </c:pt>
                <c:pt idx="71">
                  <c:v>-11.753299999999999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D8B-0F4C-9F41-2E54B99038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7541135"/>
        <c:axId val="64593199"/>
      </c:lineChart>
      <c:catAx>
        <c:axId val="1075411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593199"/>
        <c:crosses val="autoZero"/>
        <c:auto val="1"/>
        <c:lblAlgn val="ctr"/>
        <c:lblOffset val="100"/>
        <c:noMultiLvlLbl val="0"/>
      </c:catAx>
      <c:valAx>
        <c:axId val="64593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411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167687</xdr:colOff>
      <xdr:row>20</xdr:row>
      <xdr:rowOff>13227</xdr:rowOff>
    </xdr:from>
    <xdr:to>
      <xdr:col>21</xdr:col>
      <xdr:colOff>685801</xdr:colOff>
      <xdr:row>36</xdr:row>
      <xdr:rowOff>127000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FC04EC1-9476-B948-9E1B-9CD749F428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52917</xdr:colOff>
      <xdr:row>20</xdr:row>
      <xdr:rowOff>25401</xdr:rowOff>
    </xdr:from>
    <xdr:to>
      <xdr:col>27</xdr:col>
      <xdr:colOff>266700</xdr:colOff>
      <xdr:row>36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347B83A-A312-304A-B46F-35B9F29177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323850</xdr:colOff>
      <xdr:row>38</xdr:row>
      <xdr:rowOff>38100</xdr:rowOff>
    </xdr:from>
    <xdr:to>
      <xdr:col>25</xdr:col>
      <xdr:colOff>38100</xdr:colOff>
      <xdr:row>62</xdr:row>
      <xdr:rowOff>101600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27E25DAF-B930-6F48-988E-E4C9F62E13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186267</xdr:colOff>
      <xdr:row>71</xdr:row>
      <xdr:rowOff>29633</xdr:rowOff>
    </xdr:from>
    <xdr:ext cx="6045200" cy="244263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EF3808A-2D6C-7949-8A69-21A26D2BD389}"/>
            </a:ext>
          </a:extLst>
        </xdr:cNvPr>
        <xdr:cNvSpPr txBox="1"/>
      </xdr:nvSpPr>
      <xdr:spPr>
        <a:xfrm>
          <a:off x="5994400" y="12052300"/>
          <a:ext cx="6045200" cy="2442634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400"/>
            <a:t>1. the</a:t>
          </a:r>
          <a:r>
            <a:rPr lang="en-US" sz="1400" baseline="0"/>
            <a:t> tracking signal stays within acceptable limites because it drifted from -18.434 MAD  to +19.548 MAD meaning that the forecast is unbiased. also a positive Tracking signal means that the actual demand exceeds the forecast and a negative one means actual demand is lower than forecast</a:t>
          </a:r>
        </a:p>
        <a:p>
          <a:r>
            <a:rPr lang="en-US" sz="1400" baseline="0"/>
            <a:t>2. the larger the MAD the greater variability there is but concerning our MAD which is  equal to 4.725973, we can say that there is a small variability in the data. </a:t>
          </a:r>
        </a:p>
        <a:p>
          <a:r>
            <a:rPr lang="en-US" sz="1400"/>
            <a:t>3. Forecast is expected to decrease to</a:t>
          </a:r>
          <a:r>
            <a:rPr lang="en-US" sz="1400" baseline="0"/>
            <a:t> 44.05117 yet the actual demand was 47</a:t>
          </a:r>
        </a:p>
        <a:p>
          <a:endParaRPr lang="en-US" sz="1400"/>
        </a:p>
      </xdr:txBody>
    </xdr:sp>
    <xdr:clientData/>
  </xdr:oneCellAnchor>
  <xdr:twoCellAnchor>
    <xdr:from>
      <xdr:col>5</xdr:col>
      <xdr:colOff>4678</xdr:colOff>
      <xdr:row>2</xdr:row>
      <xdr:rowOff>44450</xdr:rowOff>
    </xdr:from>
    <xdr:to>
      <xdr:col>15</xdr:col>
      <xdr:colOff>601578</xdr:colOff>
      <xdr:row>38</xdr:row>
      <xdr:rowOff>133685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675C6F7-CD25-F54C-A4FD-094492EA67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41</xdr:row>
      <xdr:rowOff>0</xdr:rowOff>
    </xdr:from>
    <xdr:to>
      <xdr:col>14</xdr:col>
      <xdr:colOff>32904</xdr:colOff>
      <xdr:row>66</xdr:row>
      <xdr:rowOff>41949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D685A37-6AF3-9248-B14F-9D2C67BE97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541866</xdr:colOff>
      <xdr:row>46</xdr:row>
      <xdr:rowOff>118534</xdr:rowOff>
    </xdr:from>
    <xdr:to>
      <xdr:col>18</xdr:col>
      <xdr:colOff>626533</xdr:colOff>
      <xdr:row>54</xdr:row>
      <xdr:rowOff>50800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094EA18-2C8C-CB41-8912-8ACD099BBDC0}"/>
            </a:ext>
          </a:extLst>
        </xdr:cNvPr>
        <xdr:cNvSpPr txBox="1"/>
      </xdr:nvSpPr>
      <xdr:spPr>
        <a:xfrm>
          <a:off x="12158133" y="7907867"/>
          <a:ext cx="3403600" cy="12869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/>
            <a:t>Errors should be within </a:t>
          </a:r>
        </a:p>
        <a:p>
          <a:r>
            <a:rPr lang="en-CA" sz="1100"/>
            <a:t>=+/-2*5.8766619 </a:t>
          </a:r>
        </a:p>
        <a:p>
          <a:r>
            <a:rPr lang="en-CA" sz="1100"/>
            <a:t>= 11.7533</a:t>
          </a:r>
        </a:p>
        <a:p>
          <a:r>
            <a:rPr lang="en-CA" sz="1100"/>
            <a:t>=- 11.7533</a:t>
          </a:r>
        </a:p>
        <a:p>
          <a:r>
            <a:rPr lang="en-CA" sz="1100"/>
            <a:t>There are 2 values outside the range of errors. Which needs corrective action </a:t>
          </a:r>
        </a:p>
        <a:p>
          <a:endParaRPr lang="en-CA" sz="1100"/>
        </a:p>
        <a:p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71438</xdr:colOff>
      <xdr:row>10</xdr:row>
      <xdr:rowOff>127000</xdr:rowOff>
    </xdr:from>
    <xdr:to>
      <xdr:col>12</xdr:col>
      <xdr:colOff>547688</xdr:colOff>
      <xdr:row>18</xdr:row>
      <xdr:rowOff>103187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F1C1A9-C95B-7E4A-B024-52C9924D3AEF}"/>
            </a:ext>
          </a:extLst>
        </xdr:cNvPr>
        <xdr:cNvSpPr txBox="1"/>
      </xdr:nvSpPr>
      <xdr:spPr>
        <a:xfrm>
          <a:off x="5037138" y="3162300"/>
          <a:ext cx="3841750" cy="129698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Our old</a:t>
          </a:r>
          <a:r>
            <a:rPr lang="en-US" sz="1100" baseline="0"/>
            <a:t> model was created using alpha=0.8. After caluclating forecast and error our MAD = 4.10036 and tracking signal = 5.89666. In order to improve on this model we decided to increase our alpha to 0.9. By doing so our tracking signal significantly  decreased to 5.08135, therefore improving on our results. </a:t>
          </a:r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334818</xdr:colOff>
      <xdr:row>2</xdr:row>
      <xdr:rowOff>92363</xdr:rowOff>
    </xdr:from>
    <xdr:to>
      <xdr:col>6</xdr:col>
      <xdr:colOff>103909</xdr:colOff>
      <xdr:row>5</xdr:row>
      <xdr:rowOff>138545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CB6A0F1-59C0-0542-A8C7-53B087E73BD6}"/>
            </a:ext>
          </a:extLst>
        </xdr:cNvPr>
        <xdr:cNvSpPr txBox="1"/>
      </xdr:nvSpPr>
      <xdr:spPr>
        <a:xfrm>
          <a:off x="2955636" y="415636"/>
          <a:ext cx="2262909" cy="5310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*needed</a:t>
          </a:r>
          <a:r>
            <a:rPr lang="en-US" sz="1100" baseline="0"/>
            <a:t> to create the graph* </a:t>
          </a:r>
          <a:br>
            <a:rPr lang="en-US" sz="1100" baseline="0"/>
          </a:b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/>
  <dimension ref="A1:AK99"/>
  <sheetViews>
    <sheetView tabSelected="1" topLeftCell="C161" zoomScale="91" zoomScaleNormal="90" workbookViewId="0">
      <selection activeCell="D105" sqref="D105"/>
    </sheetView>
  </sheetViews>
  <sheetFormatPr baseColWidth="10" defaultColWidth="8.83203125" defaultRowHeight="13" x14ac:dyDescent="0.15"/>
  <cols>
    <col min="1" max="2" width="9.1640625" bestFit="1" customWidth="1"/>
    <col min="3" max="3" width="13" customWidth="1"/>
    <col min="4" max="6" width="9.1640625" bestFit="1" customWidth="1"/>
    <col min="7" max="7" width="11" bestFit="1" customWidth="1"/>
    <col min="8" max="8" width="9.1640625" bestFit="1" customWidth="1"/>
    <col min="9" max="9" width="11.5" bestFit="1" customWidth="1"/>
    <col min="10" max="14" width="9.1640625" bestFit="1" customWidth="1"/>
    <col min="15" max="17" width="9.1640625" customWidth="1"/>
    <col min="18" max="18" width="21.83203125" customWidth="1"/>
    <col min="19" max="19" width="17.1640625" bestFit="1" customWidth="1"/>
    <col min="20" max="20" width="17.5" bestFit="1" customWidth="1"/>
    <col min="21" max="21" width="12.5" bestFit="1" customWidth="1"/>
    <col min="22" max="22" width="13.1640625" bestFit="1" customWidth="1"/>
    <col min="23" max="24" width="12.5" bestFit="1" customWidth="1"/>
    <col min="25" max="27" width="9.1640625" bestFit="1" customWidth="1"/>
    <col min="29" max="29" width="17.1640625" bestFit="1" customWidth="1"/>
    <col min="30" max="30" width="12.33203125" bestFit="1" customWidth="1"/>
    <col min="31" max="31" width="9" bestFit="1" customWidth="1"/>
    <col min="32" max="33" width="12.33203125" bestFit="1" customWidth="1"/>
  </cols>
  <sheetData>
    <row r="1" spans="1:30" x14ac:dyDescent="0.15">
      <c r="A1" s="2" t="s">
        <v>0</v>
      </c>
      <c r="S1" t="s">
        <v>8</v>
      </c>
    </row>
    <row r="2" spans="1:30" ht="14" thickBot="1" x14ac:dyDescent="0.2"/>
    <row r="3" spans="1:30" s="5" customFormat="1" ht="42" x14ac:dyDescent="0.15">
      <c r="A3" s="17" t="s">
        <v>1</v>
      </c>
      <c r="B3" s="17" t="s">
        <v>32</v>
      </c>
      <c r="C3" s="18" t="s">
        <v>46</v>
      </c>
      <c r="D3" s="4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17" t="s">
        <v>33</v>
      </c>
      <c r="K3" s="17" t="s">
        <v>34</v>
      </c>
      <c r="L3" s="17" t="s">
        <v>35</v>
      </c>
      <c r="M3" s="17" t="s">
        <v>36</v>
      </c>
      <c r="N3" s="18" t="s">
        <v>37</v>
      </c>
      <c r="O3" s="26" t="s">
        <v>49</v>
      </c>
      <c r="P3" s="26" t="s">
        <v>50</v>
      </c>
      <c r="Q3" s="26" t="s">
        <v>51</v>
      </c>
      <c r="R3" s="27" t="s">
        <v>48</v>
      </c>
      <c r="S3" s="22" t="s">
        <v>9</v>
      </c>
      <c r="T3" s="22"/>
      <c r="U3"/>
      <c r="V3"/>
      <c r="W3"/>
      <c r="X3"/>
      <c r="Y3"/>
      <c r="Z3"/>
      <c r="AA3"/>
    </row>
    <row r="4" spans="1:30" x14ac:dyDescent="0.15">
      <c r="A4" s="1">
        <v>41275</v>
      </c>
      <c r="B4">
        <v>1</v>
      </c>
      <c r="C4">
        <v>29</v>
      </c>
      <c r="G4" s="7">
        <f t="shared" ref="G4:G16" si="0">AVERAGE(F4,F16,F28,F40,F52,F64)</f>
        <v>0.88572145736942542</v>
      </c>
      <c r="H4" s="6">
        <f>G4/AVERAGE(G$4:G$15)*1</f>
        <v>0.88761969682973174</v>
      </c>
      <c r="I4">
        <f>C4/H4</f>
        <v>32.671649923472735</v>
      </c>
      <c r="J4">
        <f>$T$17+$T$18*B4</f>
        <v>34.309360730593596</v>
      </c>
      <c r="K4">
        <f>J4*H4</f>
        <v>30.45366437011139</v>
      </c>
      <c r="L4">
        <f>C4-K4</f>
        <v>-1.4536643701113903</v>
      </c>
      <c r="M4">
        <f>ABS(L4)</f>
        <v>1.4536643701113903</v>
      </c>
      <c r="N4">
        <f>L4*L4</f>
        <v>2.1131401009313451</v>
      </c>
      <c r="O4" s="28">
        <f>L4</f>
        <v>-1.4536643701113903</v>
      </c>
      <c r="P4" s="28">
        <f>M4</f>
        <v>1.4536643701113903</v>
      </c>
      <c r="Q4" s="28">
        <f>P4/B4</f>
        <v>1.4536643701113903</v>
      </c>
      <c r="R4" s="28">
        <f>O4/Q4</f>
        <v>-1</v>
      </c>
      <c r="S4" s="19" t="s">
        <v>10</v>
      </c>
      <c r="T4" s="19">
        <v>0.63937551602156406</v>
      </c>
    </row>
    <row r="5" spans="1:30" x14ac:dyDescent="0.15">
      <c r="A5" s="1">
        <v>41306</v>
      </c>
      <c r="B5">
        <v>2</v>
      </c>
      <c r="C5">
        <v>32</v>
      </c>
      <c r="G5" s="6">
        <f t="shared" si="0"/>
        <v>0.95403804490496269</v>
      </c>
      <c r="H5" s="6">
        <f t="shared" ref="H5:H15" si="1">G5/AVERAGE(G$4:G$15)*1</f>
        <v>0.95608269748552765</v>
      </c>
      <c r="I5">
        <f t="shared" ref="I5:I68" si="2">C5/H5</f>
        <v>33.469908078201975</v>
      </c>
      <c r="J5">
        <f t="shared" ref="J5:J68" si="3">$T$17+$T$18*B5</f>
        <v>34.629284841468895</v>
      </c>
      <c r="K5">
        <f t="shared" ref="K5:K68" si="4">J5*H5</f>
        <v>33.108460063226275</v>
      </c>
      <c r="L5">
        <f t="shared" ref="L5:L68" si="5">C5-K5</f>
        <v>-1.1084600632262749</v>
      </c>
      <c r="M5">
        <f t="shared" ref="M5:M11" si="6">ABS(L5)</f>
        <v>1.1084600632262749</v>
      </c>
      <c r="N5">
        <f t="shared" ref="N5:N68" si="7">L5*L5</f>
        <v>1.2286837117675973</v>
      </c>
      <c r="O5" s="28">
        <f>O4+L5</f>
        <v>-2.5621244333376652</v>
      </c>
      <c r="P5" s="28">
        <f>P4+M5</f>
        <v>2.5621244333376652</v>
      </c>
      <c r="Q5" s="28">
        <f t="shared" ref="Q5:Q68" si="8">P5/B5</f>
        <v>1.2810622166688326</v>
      </c>
      <c r="R5" s="28">
        <f t="shared" ref="R5:R68" si="9">O5/Q5</f>
        <v>-2</v>
      </c>
      <c r="S5" s="19" t="s">
        <v>11</v>
      </c>
      <c r="T5" s="19">
        <v>0.40880105048784132</v>
      </c>
    </row>
    <row r="6" spans="1:30" x14ac:dyDescent="0.15">
      <c r="A6" s="1">
        <v>41334</v>
      </c>
      <c r="B6">
        <v>3</v>
      </c>
      <c r="C6">
        <v>41</v>
      </c>
      <c r="G6" s="6">
        <f t="shared" si="0"/>
        <v>1.0790153932454911</v>
      </c>
      <c r="H6" s="6">
        <f t="shared" si="1"/>
        <v>1.081327891808888</v>
      </c>
      <c r="I6">
        <f t="shared" si="2"/>
        <v>37.916343701644081</v>
      </c>
      <c r="J6">
        <f t="shared" si="3"/>
        <v>34.949208952344193</v>
      </c>
      <c r="K6">
        <f t="shared" si="4"/>
        <v>37.791554436826665</v>
      </c>
      <c r="L6">
        <f t="shared" si="5"/>
        <v>3.2084455631733348</v>
      </c>
      <c r="M6">
        <f t="shared" si="6"/>
        <v>3.2084455631733348</v>
      </c>
      <c r="N6">
        <f t="shared" si="7"/>
        <v>10.294122931846658</v>
      </c>
      <c r="O6" s="28">
        <f t="shared" ref="O6:O69" si="10">O5+L6</f>
        <v>0.64632112983566969</v>
      </c>
      <c r="P6" s="28">
        <f t="shared" ref="P6:P69" si="11">P5+M6</f>
        <v>5.770569996511</v>
      </c>
      <c r="Q6" s="28">
        <f t="shared" si="8"/>
        <v>1.9235233321703333</v>
      </c>
      <c r="R6" s="28">
        <f t="shared" si="9"/>
        <v>0.33600898883114572</v>
      </c>
      <c r="S6" s="19" t="s">
        <v>12</v>
      </c>
      <c r="T6" s="19">
        <v>0.40035535120909621</v>
      </c>
    </row>
    <row r="7" spans="1:30" x14ac:dyDescent="0.15">
      <c r="A7" s="1">
        <v>41365</v>
      </c>
      <c r="B7">
        <v>4</v>
      </c>
      <c r="C7">
        <v>44</v>
      </c>
      <c r="G7" s="6">
        <f t="shared" si="0"/>
        <v>1.1164343249108764</v>
      </c>
      <c r="H7" s="6">
        <f t="shared" si="1"/>
        <v>1.11882701809083</v>
      </c>
      <c r="I7">
        <f t="shared" si="2"/>
        <v>39.326901557205638</v>
      </c>
      <c r="J7">
        <f t="shared" si="3"/>
        <v>35.269133063219485</v>
      </c>
      <c r="K7">
        <f t="shared" si="4"/>
        <v>39.460058975770558</v>
      </c>
      <c r="L7">
        <f t="shared" si="5"/>
        <v>4.5399410242294422</v>
      </c>
      <c r="M7">
        <f t="shared" si="6"/>
        <v>4.5399410242294422</v>
      </c>
      <c r="N7">
        <f t="shared" si="7"/>
        <v>20.611064503481476</v>
      </c>
      <c r="O7" s="28">
        <f t="shared" si="10"/>
        <v>5.1862621540651119</v>
      </c>
      <c r="P7" s="28">
        <f t="shared" si="11"/>
        <v>10.310511020740442</v>
      </c>
      <c r="Q7" s="28">
        <f t="shared" si="8"/>
        <v>2.5776277551851106</v>
      </c>
      <c r="R7" s="28">
        <f t="shared" si="9"/>
        <v>2.0120291394413017</v>
      </c>
      <c r="S7" s="19" t="s">
        <v>13</v>
      </c>
      <c r="T7" s="19">
        <v>8.1091438872614372</v>
      </c>
    </row>
    <row r="8" spans="1:30" ht="14" thickBot="1" x14ac:dyDescent="0.2">
      <c r="A8" s="1">
        <v>41395</v>
      </c>
      <c r="B8">
        <v>5</v>
      </c>
      <c r="C8">
        <v>49</v>
      </c>
      <c r="G8" s="6">
        <f t="shared" si="0"/>
        <v>1.0873777999571892</v>
      </c>
      <c r="H8" s="6">
        <f t="shared" si="1"/>
        <v>1.0897082204646364</v>
      </c>
      <c r="I8">
        <f t="shared" si="2"/>
        <v>44.966165327363576</v>
      </c>
      <c r="J8">
        <f t="shared" si="3"/>
        <v>35.589057174094783</v>
      </c>
      <c r="K8">
        <f t="shared" si="4"/>
        <v>38.781688161197032</v>
      </c>
      <c r="L8">
        <f t="shared" si="5"/>
        <v>10.218311838802968</v>
      </c>
      <c r="M8">
        <f t="shared" si="6"/>
        <v>10.218311838802968</v>
      </c>
      <c r="N8">
        <f t="shared" si="7"/>
        <v>104.41389683502091</v>
      </c>
      <c r="O8" s="28">
        <f t="shared" si="10"/>
        <v>15.40457399286808</v>
      </c>
      <c r="P8" s="28">
        <f t="shared" si="11"/>
        <v>20.528822859543411</v>
      </c>
      <c r="Q8" s="28">
        <f t="shared" si="8"/>
        <v>4.1057645719086819</v>
      </c>
      <c r="R8" s="28">
        <f t="shared" si="9"/>
        <v>3.7519379699130737</v>
      </c>
      <c r="S8" s="20" t="s">
        <v>14</v>
      </c>
      <c r="T8" s="20">
        <v>72</v>
      </c>
    </row>
    <row r="9" spans="1:30" x14ac:dyDescent="0.15">
      <c r="A9" s="3">
        <v>41426</v>
      </c>
      <c r="B9">
        <v>6</v>
      </c>
      <c r="C9">
        <v>47</v>
      </c>
      <c r="D9" s="15">
        <f>AVERAGE(C4:C15)</f>
        <v>40.666666666666664</v>
      </c>
      <c r="G9" s="6">
        <f t="shared" si="0"/>
        <v>1.0821876721414301</v>
      </c>
      <c r="H9" s="6">
        <f t="shared" si="1"/>
        <v>1.0845069693941094</v>
      </c>
      <c r="I9">
        <f t="shared" si="2"/>
        <v>43.33766524917575</v>
      </c>
      <c r="J9">
        <f t="shared" si="3"/>
        <v>35.908981284970082</v>
      </c>
      <c r="K9">
        <f t="shared" si="4"/>
        <v>38.943540467392694</v>
      </c>
      <c r="L9">
        <f t="shared" si="5"/>
        <v>8.0564595326073061</v>
      </c>
      <c r="M9">
        <f t="shared" si="6"/>
        <v>8.0564595326073061</v>
      </c>
      <c r="N9">
        <f t="shared" si="7"/>
        <v>64.906540200539126</v>
      </c>
      <c r="O9" s="28">
        <f t="shared" si="10"/>
        <v>23.461033525475386</v>
      </c>
      <c r="P9" s="28">
        <f t="shared" si="11"/>
        <v>28.585282392150717</v>
      </c>
      <c r="Q9" s="28">
        <f t="shared" si="8"/>
        <v>4.7642137320251194</v>
      </c>
      <c r="R9" s="28">
        <f t="shared" si="9"/>
        <v>4.9244292647430887</v>
      </c>
    </row>
    <row r="10" spans="1:30" ht="14" thickBot="1" x14ac:dyDescent="0.2">
      <c r="A10" s="1">
        <v>41456</v>
      </c>
      <c r="B10">
        <v>7</v>
      </c>
      <c r="C10">
        <v>46</v>
      </c>
      <c r="D10" s="15">
        <f>AVERAGE(C5:C16)</f>
        <v>41.166666666666664</v>
      </c>
      <c r="E10" s="6">
        <f>AVERAGE(D9:D10)</f>
        <v>40.916666666666664</v>
      </c>
      <c r="F10" s="9">
        <f t="shared" ref="F10:F41" si="12">C10/E10</f>
        <v>1.1242362525458249</v>
      </c>
      <c r="G10" s="8">
        <f t="shared" si="0"/>
        <v>1.0966206043557629</v>
      </c>
      <c r="H10" s="6">
        <f t="shared" si="1"/>
        <v>1.0989708336370492</v>
      </c>
      <c r="I10">
        <f t="shared" si="2"/>
        <v>41.857343791156659</v>
      </c>
      <c r="J10">
        <f t="shared" si="3"/>
        <v>36.228905395845381</v>
      </c>
      <c r="K10">
        <f t="shared" si="4"/>
        <v>39.814510364629989</v>
      </c>
      <c r="L10">
        <f t="shared" si="5"/>
        <v>6.1854896353700113</v>
      </c>
      <c r="M10">
        <f t="shared" si="6"/>
        <v>6.1854896353700113</v>
      </c>
      <c r="N10">
        <f t="shared" si="7"/>
        <v>38.260282029269838</v>
      </c>
      <c r="O10" s="28">
        <f t="shared" si="10"/>
        <v>29.646523160845398</v>
      </c>
      <c r="P10" s="28">
        <f t="shared" si="11"/>
        <v>34.770772027520728</v>
      </c>
      <c r="Q10" s="28">
        <f t="shared" si="8"/>
        <v>4.9672531467886758</v>
      </c>
      <c r="R10" s="28">
        <f t="shared" si="9"/>
        <v>5.9683938556688707</v>
      </c>
      <c r="S10" t="s">
        <v>15</v>
      </c>
    </row>
    <row r="11" spans="1:30" x14ac:dyDescent="0.15">
      <c r="A11" s="1">
        <v>41487</v>
      </c>
      <c r="B11">
        <v>8</v>
      </c>
      <c r="C11">
        <v>47</v>
      </c>
      <c r="D11" s="15">
        <f t="shared" ref="D11:D40" si="13">AVERAGE(C6:C17)</f>
        <v>42.083333333333336</v>
      </c>
      <c r="E11" s="6">
        <f t="shared" ref="E11:E41" si="14">AVERAGE(D10:D11)</f>
        <v>41.625</v>
      </c>
      <c r="F11" s="9">
        <f t="shared" si="12"/>
        <v>1.1291291291291292</v>
      </c>
      <c r="G11" s="6">
        <f t="shared" si="0"/>
        <v>1.1241451675272578</v>
      </c>
      <c r="H11" s="6">
        <f t="shared" si="1"/>
        <v>1.1265543862476111</v>
      </c>
      <c r="I11">
        <f t="shared" si="2"/>
        <v>41.720134042130155</v>
      </c>
      <c r="J11">
        <f t="shared" si="3"/>
        <v>36.548829506720679</v>
      </c>
      <c r="K11">
        <f t="shared" si="4"/>
        <v>41.174244193012292</v>
      </c>
      <c r="L11">
        <f t="shared" si="5"/>
        <v>5.8257558069877078</v>
      </c>
      <c r="M11">
        <f t="shared" si="6"/>
        <v>5.8257558069877078</v>
      </c>
      <c r="N11">
        <f t="shared" si="7"/>
        <v>33.939430722650997</v>
      </c>
      <c r="O11" s="28">
        <f t="shared" si="10"/>
        <v>35.472278967833105</v>
      </c>
      <c r="P11" s="28">
        <f t="shared" si="11"/>
        <v>40.596527834508436</v>
      </c>
      <c r="Q11" s="28">
        <f t="shared" si="8"/>
        <v>5.0745659793135545</v>
      </c>
      <c r="R11" s="28">
        <f t="shared" si="9"/>
        <v>6.9902094311977994</v>
      </c>
      <c r="S11" s="21"/>
      <c r="T11" s="21" t="s">
        <v>20</v>
      </c>
      <c r="U11" s="21" t="s">
        <v>21</v>
      </c>
      <c r="V11" s="21" t="s">
        <v>22</v>
      </c>
      <c r="W11" s="21" t="s">
        <v>23</v>
      </c>
      <c r="X11" s="21" t="s">
        <v>24</v>
      </c>
      <c r="AC11" t="s">
        <v>8</v>
      </c>
    </row>
    <row r="12" spans="1:30" ht="14" thickBot="1" x14ac:dyDescent="0.2">
      <c r="A12" s="1">
        <v>41518</v>
      </c>
      <c r="B12">
        <v>9</v>
      </c>
      <c r="C12">
        <v>43</v>
      </c>
      <c r="D12" s="15">
        <f t="shared" si="13"/>
        <v>42.5</v>
      </c>
      <c r="E12" s="6">
        <f t="shared" si="14"/>
        <v>42.291666666666671</v>
      </c>
      <c r="F12" s="9">
        <f t="shared" si="12"/>
        <v>1.0167487684729062</v>
      </c>
      <c r="G12" s="6">
        <f t="shared" si="0"/>
        <v>0.97186999215451508</v>
      </c>
      <c r="H12" s="6">
        <f t="shared" si="1"/>
        <v>0.97395286138393911</v>
      </c>
      <c r="I12">
        <f t="shared" si="2"/>
        <v>44.149980666311833</v>
      </c>
      <c r="J12">
        <f t="shared" si="3"/>
        <v>36.868753617595978</v>
      </c>
      <c r="K12">
        <f t="shared" si="4"/>
        <v>35.908428081517059</v>
      </c>
      <c r="L12">
        <f t="shared" si="5"/>
        <v>7.0915719184829413</v>
      </c>
      <c r="M12">
        <f t="shared" ref="M12:M68" si="15">ABS(L12)</f>
        <v>7.0915719184829413</v>
      </c>
      <c r="N12">
        <f t="shared" si="7"/>
        <v>50.290392275015826</v>
      </c>
      <c r="O12" s="28">
        <f t="shared" si="10"/>
        <v>42.563850886316047</v>
      </c>
      <c r="P12" s="28">
        <f t="shared" si="11"/>
        <v>47.688099752991377</v>
      </c>
      <c r="Q12" s="28">
        <f t="shared" si="8"/>
        <v>5.2986777503323754</v>
      </c>
      <c r="R12" s="28">
        <f t="shared" si="9"/>
        <v>8.0329193228718427</v>
      </c>
      <c r="S12" s="19" t="s">
        <v>16</v>
      </c>
      <c r="T12" s="19">
        <v>1</v>
      </c>
      <c r="U12" s="19">
        <v>3182.9249790983322</v>
      </c>
      <c r="V12" s="19">
        <v>3182.9249790983322</v>
      </c>
      <c r="W12" s="19">
        <v>48.4034580199476</v>
      </c>
      <c r="X12" s="19">
        <v>1.4942646635035984E-9</v>
      </c>
    </row>
    <row r="13" spans="1:30" x14ac:dyDescent="0.15">
      <c r="A13" s="1">
        <v>41548</v>
      </c>
      <c r="B13">
        <v>10</v>
      </c>
      <c r="C13">
        <v>45</v>
      </c>
      <c r="D13" s="15">
        <f t="shared" si="13"/>
        <v>42.666666666666664</v>
      </c>
      <c r="E13" s="6">
        <f t="shared" si="14"/>
        <v>42.583333333333329</v>
      </c>
      <c r="F13" s="9">
        <f t="shared" si="12"/>
        <v>1.056751467710372</v>
      </c>
      <c r="G13" s="6">
        <f t="shared" si="0"/>
        <v>0.96649092401691061</v>
      </c>
      <c r="H13" s="6">
        <f t="shared" si="1"/>
        <v>0.96856226506293841</v>
      </c>
      <c r="I13">
        <f t="shared" si="2"/>
        <v>46.460616548050055</v>
      </c>
      <c r="J13">
        <f t="shared" si="3"/>
        <v>37.188677728471276</v>
      </c>
      <c r="K13">
        <f t="shared" si="4"/>
        <v>36.019549935383793</v>
      </c>
      <c r="L13">
        <f t="shared" si="5"/>
        <v>8.9804500646162069</v>
      </c>
      <c r="M13">
        <f t="shared" si="15"/>
        <v>8.9804500646162069</v>
      </c>
      <c r="N13">
        <f t="shared" si="7"/>
        <v>80.648483363065239</v>
      </c>
      <c r="O13" s="28">
        <f t="shared" si="10"/>
        <v>51.544300950932254</v>
      </c>
      <c r="P13" s="28">
        <f t="shared" si="11"/>
        <v>56.668549817607584</v>
      </c>
      <c r="Q13" s="28">
        <f t="shared" si="8"/>
        <v>5.6668549817607587</v>
      </c>
      <c r="R13" s="28">
        <f t="shared" si="9"/>
        <v>9.0957508383101118</v>
      </c>
      <c r="S13" s="19" t="s">
        <v>17</v>
      </c>
      <c r="T13" s="19">
        <v>70</v>
      </c>
      <c r="U13" s="19">
        <v>4603.0750209016669</v>
      </c>
      <c r="V13" s="19">
        <v>65.758214584309528</v>
      </c>
      <c r="W13" s="19"/>
      <c r="X13" s="19"/>
      <c r="AC13" s="22" t="s">
        <v>9</v>
      </c>
      <c r="AD13" s="22"/>
    </row>
    <row r="14" spans="1:30" ht="14" thickBot="1" x14ac:dyDescent="0.2">
      <c r="A14" s="1">
        <v>41579</v>
      </c>
      <c r="B14">
        <v>11</v>
      </c>
      <c r="C14">
        <v>34</v>
      </c>
      <c r="D14" s="15">
        <f t="shared" si="13"/>
        <v>42.166666666666664</v>
      </c>
      <c r="E14" s="6">
        <f t="shared" si="14"/>
        <v>42.416666666666664</v>
      </c>
      <c r="F14" s="9">
        <f t="shared" si="12"/>
        <v>0.80157170923379184</v>
      </c>
      <c r="G14" s="6">
        <f t="shared" si="0"/>
        <v>0.83958516819286566</v>
      </c>
      <c r="H14" s="6">
        <f t="shared" si="1"/>
        <v>0.84138453037754735</v>
      </c>
      <c r="I14">
        <f t="shared" si="2"/>
        <v>40.40958535896003</v>
      </c>
      <c r="J14">
        <f t="shared" si="3"/>
        <v>37.508601839346575</v>
      </c>
      <c r="K14">
        <f t="shared" si="4"/>
        <v>31.559157343717025</v>
      </c>
      <c r="L14">
        <f t="shared" si="5"/>
        <v>2.4408426562829746</v>
      </c>
      <c r="M14">
        <f t="shared" si="15"/>
        <v>2.4408426562829746</v>
      </c>
      <c r="N14">
        <f t="shared" si="7"/>
        <v>5.9577128727305269</v>
      </c>
      <c r="O14" s="28">
        <f t="shared" si="10"/>
        <v>53.985143607215228</v>
      </c>
      <c r="P14" s="28">
        <f t="shared" si="11"/>
        <v>59.109392473890559</v>
      </c>
      <c r="Q14" s="28">
        <f t="shared" si="8"/>
        <v>5.3735811339900508</v>
      </c>
      <c r="R14" s="28">
        <f t="shared" si="9"/>
        <v>10.0463996469203</v>
      </c>
      <c r="S14" s="20" t="s">
        <v>18</v>
      </c>
      <c r="T14" s="20">
        <v>71</v>
      </c>
      <c r="U14" s="20">
        <v>7785.9999999999991</v>
      </c>
      <c r="V14" s="20"/>
      <c r="W14" s="20"/>
      <c r="X14" s="20"/>
      <c r="AC14" s="19" t="s">
        <v>10</v>
      </c>
      <c r="AD14" s="19">
        <v>1</v>
      </c>
    </row>
    <row r="15" spans="1:30" ht="14" thickBot="1" x14ac:dyDescent="0.2">
      <c r="A15" s="1">
        <v>41609</v>
      </c>
      <c r="B15">
        <v>12</v>
      </c>
      <c r="C15">
        <v>31</v>
      </c>
      <c r="D15" s="15">
        <f t="shared" si="13"/>
        <v>41.666666666666664</v>
      </c>
      <c r="E15" s="6">
        <f t="shared" si="14"/>
        <v>41.916666666666664</v>
      </c>
      <c r="F15" s="9">
        <f t="shared" si="12"/>
        <v>0.73956262425447317</v>
      </c>
      <c r="G15" s="6">
        <f t="shared" si="0"/>
        <v>0.77085057600204898</v>
      </c>
      <c r="H15" s="6">
        <f t="shared" si="1"/>
        <v>0.77250262921719048</v>
      </c>
      <c r="I15">
        <f t="shared" si="2"/>
        <v>40.129313257371834</v>
      </c>
      <c r="J15">
        <f t="shared" si="3"/>
        <v>37.828525950221866</v>
      </c>
      <c r="K15">
        <f t="shared" si="4"/>
        <v>29.222635755957111</v>
      </c>
      <c r="L15">
        <f t="shared" si="5"/>
        <v>1.7773642440428894</v>
      </c>
      <c r="M15">
        <f t="shared" si="15"/>
        <v>1.7773642440428894</v>
      </c>
      <c r="N15">
        <f t="shared" si="7"/>
        <v>3.1590236560021516</v>
      </c>
      <c r="O15" s="28">
        <f t="shared" si="10"/>
        <v>55.762507851258121</v>
      </c>
      <c r="P15" s="28">
        <f t="shared" si="11"/>
        <v>60.886756717933451</v>
      </c>
      <c r="Q15" s="28">
        <f t="shared" si="8"/>
        <v>5.073896393161121</v>
      </c>
      <c r="R15" s="28">
        <f t="shared" si="9"/>
        <v>10.990076172311662</v>
      </c>
      <c r="AC15" s="19" t="s">
        <v>11</v>
      </c>
      <c r="AD15" s="19">
        <v>1</v>
      </c>
    </row>
    <row r="16" spans="1:30" x14ac:dyDescent="0.15">
      <c r="A16" s="1">
        <v>41640</v>
      </c>
      <c r="B16">
        <v>13</v>
      </c>
      <c r="C16">
        <v>35</v>
      </c>
      <c r="D16" s="15">
        <f t="shared" si="13"/>
        <v>41.5</v>
      </c>
      <c r="E16" s="6">
        <f t="shared" si="14"/>
        <v>41.583333333333329</v>
      </c>
      <c r="F16" s="9">
        <f t="shared" si="12"/>
        <v>0.841683366733467</v>
      </c>
      <c r="G16" s="7">
        <f t="shared" si="0"/>
        <v>0.88572145736942542</v>
      </c>
      <c r="H16" s="6">
        <f>G16/AVERAGE(G$4:G$15)</f>
        <v>0.88761969682973174</v>
      </c>
      <c r="I16">
        <f t="shared" si="2"/>
        <v>39.431301631777444</v>
      </c>
      <c r="J16">
        <f t="shared" si="3"/>
        <v>38.148450061097165</v>
      </c>
      <c r="K16">
        <f t="shared" si="4"/>
        <v>33.861315677755229</v>
      </c>
      <c r="L16">
        <f t="shared" si="5"/>
        <v>1.1386843222447709</v>
      </c>
      <c r="M16">
        <f t="shared" si="15"/>
        <v>1.1386843222447709</v>
      </c>
      <c r="N16">
        <f t="shared" si="7"/>
        <v>1.2966019857260334</v>
      </c>
      <c r="O16" s="28">
        <f t="shared" si="10"/>
        <v>56.901192173502892</v>
      </c>
      <c r="P16" s="28">
        <f t="shared" si="11"/>
        <v>62.025441040178222</v>
      </c>
      <c r="Q16" s="28">
        <f t="shared" si="8"/>
        <v>4.7711877723214018</v>
      </c>
      <c r="R16" s="28">
        <f t="shared" si="9"/>
        <v>11.926001425388851</v>
      </c>
      <c r="S16" s="21"/>
      <c r="T16" s="21" t="s">
        <v>25</v>
      </c>
      <c r="U16" s="21" t="s">
        <v>13</v>
      </c>
      <c r="V16" s="21" t="s">
        <v>26</v>
      </c>
      <c r="W16" s="21" t="s">
        <v>27</v>
      </c>
      <c r="X16" s="21" t="s">
        <v>28</v>
      </c>
      <c r="Y16" s="21" t="s">
        <v>29</v>
      </c>
      <c r="Z16" s="21" t="s">
        <v>30</v>
      </c>
      <c r="AA16" s="21" t="s">
        <v>31</v>
      </c>
      <c r="AC16" s="19" t="s">
        <v>12</v>
      </c>
      <c r="AD16" s="19">
        <v>1</v>
      </c>
    </row>
    <row r="17" spans="1:37" x14ac:dyDescent="0.15">
      <c r="A17" s="1">
        <v>41671</v>
      </c>
      <c r="B17">
        <v>14</v>
      </c>
      <c r="C17">
        <v>43</v>
      </c>
      <c r="D17" s="15">
        <f t="shared" si="13"/>
        <v>41.5</v>
      </c>
      <c r="E17" s="6">
        <f t="shared" si="14"/>
        <v>41.5</v>
      </c>
      <c r="F17" s="9">
        <f t="shared" si="12"/>
        <v>1.036144578313253</v>
      </c>
      <c r="G17" s="6">
        <f>AVERAGE(F17,F29,F41,F53,F65,F77)</f>
        <v>0.95403804490496269</v>
      </c>
      <c r="H17" s="6">
        <f t="shared" ref="H17:H75" si="16">G17/AVERAGE(G$4:G$15)</f>
        <v>0.95608269748552765</v>
      </c>
      <c r="I17">
        <f t="shared" si="2"/>
        <v>44.975188980083907</v>
      </c>
      <c r="J17">
        <f t="shared" si="3"/>
        <v>38.468374171972464</v>
      </c>
      <c r="K17">
        <f t="shared" si="4"/>
        <v>36.778946946222035</v>
      </c>
      <c r="L17">
        <f t="shared" si="5"/>
        <v>6.2210530537779647</v>
      </c>
      <c r="M17">
        <f t="shared" si="15"/>
        <v>6.2210530537779647</v>
      </c>
      <c r="N17">
        <f t="shared" si="7"/>
        <v>38.701501097920143</v>
      </c>
      <c r="O17" s="28">
        <f t="shared" si="10"/>
        <v>63.122245227280857</v>
      </c>
      <c r="P17" s="28">
        <f t="shared" si="11"/>
        <v>68.246494093956187</v>
      </c>
      <c r="Q17" s="28">
        <f t="shared" si="8"/>
        <v>4.8747495781397276</v>
      </c>
      <c r="R17" s="28">
        <f t="shared" si="9"/>
        <v>12.948818029616444</v>
      </c>
      <c r="S17" s="19" t="s">
        <v>19</v>
      </c>
      <c r="T17" s="19">
        <v>33.989436619718298</v>
      </c>
      <c r="U17" s="19">
        <v>1.9314282659746851</v>
      </c>
      <c r="V17" s="19">
        <v>17.598083873213746</v>
      </c>
      <c r="W17" s="19">
        <v>2.0847117945916941E-27</v>
      </c>
      <c r="X17" s="19">
        <v>30.137324407334518</v>
      </c>
      <c r="Y17" s="19">
        <v>37.841548832102077</v>
      </c>
      <c r="Z17" s="19">
        <v>30.137324407334518</v>
      </c>
      <c r="AA17" s="19">
        <v>37.841548832102077</v>
      </c>
      <c r="AC17" s="19" t="s">
        <v>13</v>
      </c>
      <c r="AD17" s="19">
        <v>2.5164987196373322E-15</v>
      </c>
    </row>
    <row r="18" spans="1:37" ht="14" thickBot="1" x14ac:dyDescent="0.2">
      <c r="A18" s="1">
        <v>41699</v>
      </c>
      <c r="B18">
        <v>15</v>
      </c>
      <c r="C18">
        <v>46</v>
      </c>
      <c r="D18" s="15">
        <f t="shared" si="13"/>
        <v>41.333333333333336</v>
      </c>
      <c r="E18" s="6">
        <f t="shared" si="14"/>
        <v>41.416666666666671</v>
      </c>
      <c r="F18" s="9">
        <f t="shared" si="12"/>
        <v>1.1106639839034205</v>
      </c>
      <c r="G18" s="6">
        <f>AVERAGE(F18,F30,F42,F54,F66,F78)</f>
        <v>1.0790153932454911</v>
      </c>
      <c r="H18" s="6">
        <f t="shared" si="16"/>
        <v>1.081327891808888</v>
      </c>
      <c r="I18">
        <f t="shared" si="2"/>
        <v>42.540288055503112</v>
      </c>
      <c r="J18">
        <f t="shared" si="3"/>
        <v>38.788298282847762</v>
      </c>
      <c r="K18">
        <f t="shared" si="4"/>
        <v>41.942868809046082</v>
      </c>
      <c r="L18">
        <f t="shared" si="5"/>
        <v>4.0571311909539176</v>
      </c>
      <c r="M18">
        <f t="shared" si="15"/>
        <v>4.0571311909539176</v>
      </c>
      <c r="N18">
        <f t="shared" si="7"/>
        <v>16.460313500611154</v>
      </c>
      <c r="O18" s="28">
        <f t="shared" si="10"/>
        <v>67.179376418234767</v>
      </c>
      <c r="P18" s="28">
        <f t="shared" si="11"/>
        <v>72.303625284910112</v>
      </c>
      <c r="Q18" s="28">
        <f t="shared" si="8"/>
        <v>4.8202416856606742</v>
      </c>
      <c r="R18" s="28">
        <f t="shared" si="9"/>
        <v>13.936931133158938</v>
      </c>
      <c r="S18" s="20" t="s">
        <v>32</v>
      </c>
      <c r="T18" s="20">
        <v>0.31992411087529765</v>
      </c>
      <c r="U18" s="20">
        <v>4.5984214990663845E-2</v>
      </c>
      <c r="V18" s="20">
        <v>6.9572593756412218</v>
      </c>
      <c r="W18" s="20">
        <v>1.4942646635035554E-9</v>
      </c>
      <c r="X18" s="20">
        <v>0.22821148594225282</v>
      </c>
      <c r="Y18" s="20">
        <v>0.41163673580834248</v>
      </c>
      <c r="Z18" s="20">
        <v>0.22821148594225282</v>
      </c>
      <c r="AA18" s="20">
        <v>0.41163673580834248</v>
      </c>
      <c r="AC18" s="20" t="s">
        <v>14</v>
      </c>
      <c r="AD18" s="20">
        <v>72</v>
      </c>
    </row>
    <row r="19" spans="1:37" x14ac:dyDescent="0.15">
      <c r="A19" s="1">
        <v>41730</v>
      </c>
      <c r="B19">
        <v>16</v>
      </c>
      <c r="C19">
        <v>46</v>
      </c>
      <c r="D19" s="15">
        <f t="shared" si="13"/>
        <v>40.916666666666664</v>
      </c>
      <c r="E19" s="6">
        <f t="shared" si="14"/>
        <v>41.125</v>
      </c>
      <c r="F19" s="9">
        <f t="shared" si="12"/>
        <v>1.1185410334346504</v>
      </c>
      <c r="G19" s="6">
        <f>AVERAGE(F19,F31,F43,F55,F67,F79)</f>
        <v>1.1164343249108764</v>
      </c>
      <c r="H19" s="6">
        <f t="shared" si="16"/>
        <v>1.11882701809083</v>
      </c>
      <c r="I19">
        <f t="shared" si="2"/>
        <v>41.114487991624074</v>
      </c>
      <c r="J19">
        <f t="shared" si="3"/>
        <v>39.108222393723061</v>
      </c>
      <c r="K19">
        <f t="shared" si="4"/>
        <v>43.75533584360219</v>
      </c>
      <c r="L19">
        <f t="shared" si="5"/>
        <v>2.2446641563978105</v>
      </c>
      <c r="M19">
        <f t="shared" si="15"/>
        <v>2.2446641563978105</v>
      </c>
      <c r="N19">
        <f t="shared" si="7"/>
        <v>5.0385171750170938</v>
      </c>
      <c r="O19" s="28">
        <f t="shared" si="10"/>
        <v>69.424040574632585</v>
      </c>
      <c r="P19" s="28">
        <f t="shared" si="11"/>
        <v>74.548289441307929</v>
      </c>
      <c r="Q19" s="28">
        <f t="shared" si="8"/>
        <v>4.6592680900817456</v>
      </c>
      <c r="R19" s="28">
        <f t="shared" si="9"/>
        <v>14.900203043138168</v>
      </c>
    </row>
    <row r="20" spans="1:37" ht="14" thickBot="1" x14ac:dyDescent="0.2">
      <c r="A20" s="1">
        <v>41760</v>
      </c>
      <c r="B20">
        <v>17</v>
      </c>
      <c r="C20">
        <v>43</v>
      </c>
      <c r="D20" s="15">
        <f t="shared" si="13"/>
        <v>40.75</v>
      </c>
      <c r="E20" s="6">
        <f t="shared" si="14"/>
        <v>40.833333333333329</v>
      </c>
      <c r="F20" s="9">
        <f t="shared" si="12"/>
        <v>1.0530612244897961</v>
      </c>
      <c r="G20" s="6">
        <f>AVERAGE(F20,F32,F44,F56,F68,F80)</f>
        <v>1.0873777999571892</v>
      </c>
      <c r="H20" s="6">
        <f t="shared" si="16"/>
        <v>1.0897082204646364</v>
      </c>
      <c r="I20">
        <f t="shared" si="2"/>
        <v>39.460104266870076</v>
      </c>
      <c r="J20">
        <f t="shared" si="3"/>
        <v>39.428146504598359</v>
      </c>
      <c r="K20">
        <f t="shared" si="4"/>
        <v>42.965175363744855</v>
      </c>
      <c r="L20">
        <f t="shared" si="5"/>
        <v>3.4824636255144981E-2</v>
      </c>
      <c r="M20">
        <f t="shared" si="15"/>
        <v>3.4824636255144981E-2</v>
      </c>
      <c r="N20">
        <f t="shared" si="7"/>
        <v>1.2127552903031583E-3</v>
      </c>
      <c r="O20" s="28">
        <f t="shared" si="10"/>
        <v>69.458865210887723</v>
      </c>
      <c r="P20" s="28">
        <f t="shared" si="11"/>
        <v>74.583114077563067</v>
      </c>
      <c r="Q20" s="28">
        <f t="shared" si="8"/>
        <v>4.3872420045625331</v>
      </c>
      <c r="R20" s="28">
        <f t="shared" si="9"/>
        <v>15.83201134987622</v>
      </c>
      <c r="AC20" t="s">
        <v>15</v>
      </c>
    </row>
    <row r="21" spans="1:37" x14ac:dyDescent="0.15">
      <c r="A21" s="1">
        <v>41791</v>
      </c>
      <c r="B21">
        <v>18</v>
      </c>
      <c r="C21">
        <v>41</v>
      </c>
      <c r="D21" s="15">
        <f t="shared" si="13"/>
        <v>40.833333333333336</v>
      </c>
      <c r="E21" s="6">
        <f t="shared" si="14"/>
        <v>40.791666666666671</v>
      </c>
      <c r="F21" s="9">
        <f t="shared" si="12"/>
        <v>1.0051072522982634</v>
      </c>
      <c r="G21" s="6">
        <f>AVERAGE(F21,F33,F45,F57,F69,F81)</f>
        <v>1.0821876721414301</v>
      </c>
      <c r="H21" s="6">
        <f t="shared" si="16"/>
        <v>1.0845069693941094</v>
      </c>
      <c r="I21">
        <f t="shared" si="2"/>
        <v>37.805197345025654</v>
      </c>
      <c r="J21">
        <f t="shared" si="3"/>
        <v>39.748070615473658</v>
      </c>
      <c r="K21">
        <f t="shared" si="4"/>
        <v>43.107059602450391</v>
      </c>
      <c r="L21">
        <f t="shared" si="5"/>
        <v>-2.1070596024503914</v>
      </c>
      <c r="M21">
        <f t="shared" si="15"/>
        <v>2.1070596024503914</v>
      </c>
      <c r="N21">
        <f t="shared" si="7"/>
        <v>4.4397001682784012</v>
      </c>
      <c r="O21" s="28">
        <f t="shared" si="10"/>
        <v>67.351805608437331</v>
      </c>
      <c r="P21" s="28">
        <f t="shared" si="11"/>
        <v>76.690173680013459</v>
      </c>
      <c r="Q21" s="28">
        <f t="shared" si="8"/>
        <v>4.260565204445192</v>
      </c>
      <c r="R21" s="28">
        <f t="shared" si="9"/>
        <v>15.808185622453779</v>
      </c>
      <c r="AC21" s="21"/>
      <c r="AD21" s="21" t="s">
        <v>20</v>
      </c>
      <c r="AE21" s="21" t="s">
        <v>21</v>
      </c>
      <c r="AF21" s="21" t="s">
        <v>22</v>
      </c>
      <c r="AG21" s="21" t="s">
        <v>23</v>
      </c>
      <c r="AH21" s="21" t="s">
        <v>24</v>
      </c>
    </row>
    <row r="22" spans="1:37" x14ac:dyDescent="0.15">
      <c r="A22" s="1">
        <v>41821</v>
      </c>
      <c r="B22">
        <v>19</v>
      </c>
      <c r="C22">
        <v>44</v>
      </c>
      <c r="D22" s="15">
        <f t="shared" si="13"/>
        <v>40.75</v>
      </c>
      <c r="E22" s="6">
        <f t="shared" si="14"/>
        <v>40.791666666666671</v>
      </c>
      <c r="F22" s="11">
        <f t="shared" si="12"/>
        <v>1.0786516853932584</v>
      </c>
      <c r="G22" s="8">
        <v>1.0966206043557629</v>
      </c>
      <c r="H22" s="6">
        <f t="shared" si="16"/>
        <v>1.0989708336370492</v>
      </c>
      <c r="I22">
        <f t="shared" si="2"/>
        <v>40.037459278497678</v>
      </c>
      <c r="J22">
        <f t="shared" si="3"/>
        <v>40.067994726348957</v>
      </c>
      <c r="K22">
        <f t="shared" si="4"/>
        <v>44.033557566580605</v>
      </c>
      <c r="L22">
        <f t="shared" si="5"/>
        <v>-3.3557566580604714E-2</v>
      </c>
      <c r="M22">
        <f t="shared" si="15"/>
        <v>3.3557566580604714E-2</v>
      </c>
      <c r="N22">
        <f t="shared" si="7"/>
        <v>1.1261102748117183E-3</v>
      </c>
      <c r="O22" s="28">
        <f t="shared" si="10"/>
        <v>67.31824804185672</v>
      </c>
      <c r="P22" s="28">
        <f t="shared" si="11"/>
        <v>76.72373124659407</v>
      </c>
      <c r="Q22" s="28">
        <f t="shared" si="8"/>
        <v>4.0380911182417929</v>
      </c>
      <c r="R22" s="28">
        <f t="shared" si="9"/>
        <v>16.670809565874148</v>
      </c>
      <c r="AC22" s="19" t="s">
        <v>16</v>
      </c>
      <c r="AD22" s="19">
        <v>1</v>
      </c>
      <c r="AE22" s="19">
        <v>3182.9249790983395</v>
      </c>
      <c r="AF22" s="19">
        <v>3182.9249790983395</v>
      </c>
      <c r="AG22" s="19">
        <v>5.0261214083026195E+32</v>
      </c>
      <c r="AH22" s="19">
        <v>0</v>
      </c>
    </row>
    <row r="23" spans="1:37" x14ac:dyDescent="0.15">
      <c r="A23" s="1">
        <v>41852</v>
      </c>
      <c r="B23">
        <v>20</v>
      </c>
      <c r="C23">
        <v>47</v>
      </c>
      <c r="D23" s="15">
        <f t="shared" si="13"/>
        <v>40.5</v>
      </c>
      <c r="E23" s="6">
        <f t="shared" si="14"/>
        <v>40.625</v>
      </c>
      <c r="F23" s="11">
        <f t="shared" si="12"/>
        <v>1.1569230769230769</v>
      </c>
      <c r="G23" s="6">
        <v>1.1241451675272578</v>
      </c>
      <c r="H23" s="6">
        <f t="shared" si="16"/>
        <v>1.1265543862476111</v>
      </c>
      <c r="I23">
        <f t="shared" si="2"/>
        <v>41.720134042130155</v>
      </c>
      <c r="J23">
        <f t="shared" si="3"/>
        <v>40.387918837224248</v>
      </c>
      <c r="K23">
        <f t="shared" si="4"/>
        <v>45.499187117487494</v>
      </c>
      <c r="L23">
        <f t="shared" si="5"/>
        <v>1.5008128825125056</v>
      </c>
      <c r="M23">
        <f t="shared" si="15"/>
        <v>1.5008128825125056</v>
      </c>
      <c r="N23">
        <f t="shared" si="7"/>
        <v>2.2524393083154957</v>
      </c>
      <c r="O23" s="28">
        <f t="shared" si="10"/>
        <v>68.819060924369225</v>
      </c>
      <c r="P23" s="28">
        <f t="shared" si="11"/>
        <v>78.224544129106576</v>
      </c>
      <c r="Q23" s="28">
        <f t="shared" si="8"/>
        <v>3.9112272064553286</v>
      </c>
      <c r="R23" s="28">
        <f t="shared" si="9"/>
        <v>17.595260334348779</v>
      </c>
      <c r="AC23" s="19" t="s">
        <v>17</v>
      </c>
      <c r="AD23" s="19">
        <v>70</v>
      </c>
      <c r="AE23" s="19">
        <v>4.4329360641554334E-28</v>
      </c>
      <c r="AF23" s="19">
        <v>6.3327658059363332E-30</v>
      </c>
      <c r="AG23" s="19"/>
      <c r="AH23" s="19"/>
    </row>
    <row r="24" spans="1:37" ht="14" thickBot="1" x14ac:dyDescent="0.2">
      <c r="A24" s="1">
        <v>41883</v>
      </c>
      <c r="B24">
        <v>21</v>
      </c>
      <c r="C24">
        <v>41</v>
      </c>
      <c r="D24" s="15">
        <f t="shared" si="13"/>
        <v>40.25</v>
      </c>
      <c r="E24" s="6">
        <f t="shared" si="14"/>
        <v>40.375</v>
      </c>
      <c r="F24" s="11">
        <f t="shared" si="12"/>
        <v>1.0154798761609907</v>
      </c>
      <c r="G24" s="6">
        <v>0.97186999215451508</v>
      </c>
      <c r="H24" s="6">
        <f t="shared" si="16"/>
        <v>0.97395286138393911</v>
      </c>
      <c r="I24">
        <f t="shared" si="2"/>
        <v>42.09649319346012</v>
      </c>
      <c r="J24">
        <f t="shared" si="3"/>
        <v>40.707842948099547</v>
      </c>
      <c r="K24">
        <f t="shared" si="4"/>
        <v>39.647520120069558</v>
      </c>
      <c r="L24">
        <f t="shared" si="5"/>
        <v>1.3524798799304421</v>
      </c>
      <c r="M24">
        <f t="shared" si="15"/>
        <v>1.3524798799304421</v>
      </c>
      <c r="N24">
        <f t="shared" si="7"/>
        <v>1.8292018256166629</v>
      </c>
      <c r="O24" s="28">
        <f t="shared" si="10"/>
        <v>70.171540804299667</v>
      </c>
      <c r="P24" s="28">
        <f t="shared" si="11"/>
        <v>79.577024009037018</v>
      </c>
      <c r="Q24" s="28">
        <f t="shared" si="8"/>
        <v>3.7893820956684294</v>
      </c>
      <c r="R24" s="28">
        <f t="shared" si="9"/>
        <v>18.51793749817719</v>
      </c>
      <c r="U24" s="23"/>
      <c r="AC24" s="20" t="s">
        <v>18</v>
      </c>
      <c r="AD24" s="20">
        <v>71</v>
      </c>
      <c r="AE24" s="20">
        <v>3182.9249790983395</v>
      </c>
      <c r="AF24" s="20"/>
      <c r="AG24" s="20"/>
      <c r="AH24" s="20"/>
    </row>
    <row r="25" spans="1:37" ht="14" thickBot="1" x14ac:dyDescent="0.2">
      <c r="A25" s="1">
        <v>41913</v>
      </c>
      <c r="B25">
        <v>22</v>
      </c>
      <c r="C25">
        <v>40</v>
      </c>
      <c r="D25" s="15">
        <f t="shared" si="13"/>
        <v>39.916666666666664</v>
      </c>
      <c r="E25" s="6">
        <f t="shared" si="14"/>
        <v>40.083333333333329</v>
      </c>
      <c r="F25" s="11">
        <f t="shared" si="12"/>
        <v>0.99792099792099809</v>
      </c>
      <c r="G25" s="6">
        <v>0.96649092401691061</v>
      </c>
      <c r="H25" s="6">
        <f t="shared" si="16"/>
        <v>0.96856226506293841</v>
      </c>
      <c r="I25">
        <f t="shared" si="2"/>
        <v>41.298325820488941</v>
      </c>
      <c r="J25">
        <f t="shared" si="3"/>
        <v>41.027767058974845</v>
      </c>
      <c r="K25">
        <f t="shared" si="4"/>
        <v>39.737946993115287</v>
      </c>
      <c r="L25">
        <f t="shared" si="5"/>
        <v>0.26205300688471311</v>
      </c>
      <c r="M25">
        <f t="shared" si="15"/>
        <v>0.26205300688471311</v>
      </c>
      <c r="N25">
        <f t="shared" si="7"/>
        <v>6.8671778417319501E-2</v>
      </c>
      <c r="O25" s="28">
        <f t="shared" si="10"/>
        <v>70.43359381118438</v>
      </c>
      <c r="P25" s="28">
        <f t="shared" si="11"/>
        <v>79.839077015921731</v>
      </c>
      <c r="Q25" s="28">
        <f t="shared" si="8"/>
        <v>3.6290489552691696</v>
      </c>
      <c r="R25" s="28">
        <f t="shared" si="9"/>
        <v>19.40827877477896</v>
      </c>
    </row>
    <row r="26" spans="1:37" x14ac:dyDescent="0.15">
      <c r="A26" s="1">
        <v>41944</v>
      </c>
      <c r="B26">
        <v>23</v>
      </c>
      <c r="C26">
        <v>32</v>
      </c>
      <c r="D26" s="15">
        <f t="shared" si="13"/>
        <v>39.916666666666664</v>
      </c>
      <c r="E26" s="6">
        <f t="shared" si="14"/>
        <v>39.916666666666664</v>
      </c>
      <c r="F26" s="11">
        <f t="shared" si="12"/>
        <v>0.80167014613778709</v>
      </c>
      <c r="G26" s="6">
        <v>0.83958516819286566</v>
      </c>
      <c r="H26" s="6">
        <f t="shared" si="16"/>
        <v>0.84138453037754735</v>
      </c>
      <c r="I26">
        <f t="shared" si="2"/>
        <v>38.032550926080027</v>
      </c>
      <c r="J26">
        <f t="shared" si="3"/>
        <v>41.347691169850144</v>
      </c>
      <c r="K26">
        <f t="shared" si="4"/>
        <v>34.789307717140225</v>
      </c>
      <c r="L26">
        <f t="shared" si="5"/>
        <v>-2.7893077171402254</v>
      </c>
      <c r="M26">
        <f t="shared" si="15"/>
        <v>2.7893077171402254</v>
      </c>
      <c r="N26">
        <f t="shared" si="7"/>
        <v>7.7802375408980158</v>
      </c>
      <c r="O26" s="28">
        <f t="shared" si="10"/>
        <v>67.644286094044162</v>
      </c>
      <c r="P26" s="28">
        <f t="shared" si="11"/>
        <v>82.628384733061949</v>
      </c>
      <c r="Q26" s="28">
        <f t="shared" si="8"/>
        <v>3.5925384666548674</v>
      </c>
      <c r="R26" s="28">
        <f t="shared" si="9"/>
        <v>18.829105581444203</v>
      </c>
      <c r="AC26" s="21"/>
      <c r="AD26" s="21" t="s">
        <v>25</v>
      </c>
      <c r="AE26" s="21" t="s">
        <v>13</v>
      </c>
      <c r="AF26" s="21" t="s">
        <v>26</v>
      </c>
      <c r="AG26" s="21" t="s">
        <v>27</v>
      </c>
      <c r="AH26" s="21" t="s">
        <v>28</v>
      </c>
      <c r="AI26" s="21" t="s">
        <v>29</v>
      </c>
      <c r="AJ26" s="21" t="s">
        <v>30</v>
      </c>
      <c r="AK26" s="21" t="s">
        <v>31</v>
      </c>
    </row>
    <row r="27" spans="1:37" x14ac:dyDescent="0.15">
      <c r="A27" s="1">
        <v>41974</v>
      </c>
      <c r="B27">
        <v>24</v>
      </c>
      <c r="C27">
        <v>32</v>
      </c>
      <c r="D27" s="15">
        <f t="shared" si="13"/>
        <v>40.166666666666664</v>
      </c>
      <c r="E27" s="6">
        <f t="shared" si="14"/>
        <v>40.041666666666664</v>
      </c>
      <c r="F27" s="11">
        <f t="shared" si="12"/>
        <v>0.79916753381893868</v>
      </c>
      <c r="G27" s="6">
        <v>0.77085057600204898</v>
      </c>
      <c r="H27" s="6">
        <f t="shared" si="16"/>
        <v>0.77250262921719048</v>
      </c>
      <c r="I27">
        <f t="shared" si="2"/>
        <v>41.423807233416085</v>
      </c>
      <c r="J27">
        <f t="shared" si="3"/>
        <v>41.667615280725443</v>
      </c>
      <c r="K27">
        <f t="shared" si="4"/>
        <v>32.188342357570789</v>
      </c>
      <c r="L27">
        <f t="shared" si="5"/>
        <v>-0.18834235757078943</v>
      </c>
      <c r="M27">
        <f t="shared" si="15"/>
        <v>0.18834235757078943</v>
      </c>
      <c r="N27">
        <f t="shared" si="7"/>
        <v>3.5472843655323105E-2</v>
      </c>
      <c r="O27" s="28">
        <f t="shared" si="10"/>
        <v>67.455943736473372</v>
      </c>
      <c r="P27" s="28">
        <f t="shared" si="11"/>
        <v>82.816727090632739</v>
      </c>
      <c r="Q27" s="28">
        <f t="shared" si="8"/>
        <v>3.4506969621096975</v>
      </c>
      <c r="R27" s="28">
        <f t="shared" si="9"/>
        <v>19.548498311260563</v>
      </c>
      <c r="AC27" s="19" t="s">
        <v>19</v>
      </c>
      <c r="AD27" s="19">
        <v>33.989436619718298</v>
      </c>
      <c r="AE27" s="19">
        <v>5.9937729875922591E-16</v>
      </c>
      <c r="AF27" s="19">
        <v>5.670791451407988E+16</v>
      </c>
      <c r="AG27" s="19">
        <v>0</v>
      </c>
      <c r="AH27" s="19">
        <v>33.989436619718298</v>
      </c>
      <c r="AI27" s="19">
        <v>33.989436619718298</v>
      </c>
      <c r="AJ27" s="19">
        <v>33.989436619718298</v>
      </c>
      <c r="AK27" s="19">
        <v>33.989436619718298</v>
      </c>
    </row>
    <row r="28" spans="1:37" ht="14" thickBot="1" x14ac:dyDescent="0.2">
      <c r="A28" s="1">
        <v>42005</v>
      </c>
      <c r="B28">
        <v>25</v>
      </c>
      <c r="C28">
        <v>34</v>
      </c>
      <c r="D28" s="15">
        <f t="shared" si="13"/>
        <v>39.75</v>
      </c>
      <c r="E28" s="6">
        <f t="shared" si="14"/>
        <v>39.958333333333329</v>
      </c>
      <c r="F28" s="11">
        <f t="shared" si="12"/>
        <v>0.8508863399374349</v>
      </c>
      <c r="G28" s="7">
        <v>0.88572145736942542</v>
      </c>
      <c r="H28" s="6">
        <f t="shared" si="16"/>
        <v>0.88761969682973174</v>
      </c>
      <c r="I28">
        <f t="shared" si="2"/>
        <v>38.304693013726656</v>
      </c>
      <c r="J28">
        <f t="shared" si="3"/>
        <v>41.987539391600741</v>
      </c>
      <c r="K28">
        <f t="shared" si="4"/>
        <v>37.268966985399068</v>
      </c>
      <c r="L28">
        <f t="shared" si="5"/>
        <v>-3.2689669853990679</v>
      </c>
      <c r="M28">
        <f t="shared" si="15"/>
        <v>3.2689669853990679</v>
      </c>
      <c r="N28">
        <f t="shared" si="7"/>
        <v>10.68614515162907</v>
      </c>
      <c r="O28" s="28">
        <f t="shared" si="10"/>
        <v>64.186976751074297</v>
      </c>
      <c r="P28" s="28">
        <f t="shared" si="11"/>
        <v>86.085694076031814</v>
      </c>
      <c r="Q28" s="28">
        <f t="shared" si="8"/>
        <v>3.4434277630412726</v>
      </c>
      <c r="R28" s="28">
        <f t="shared" si="9"/>
        <v>18.640430747524572</v>
      </c>
      <c r="AC28" s="20" t="s">
        <v>32</v>
      </c>
      <c r="AD28" s="20">
        <v>0.31992411087529765</v>
      </c>
      <c r="AE28" s="20">
        <v>1.4270213940748469E-17</v>
      </c>
      <c r="AF28" s="20">
        <v>2.2419012931667212E+16</v>
      </c>
      <c r="AG28" s="20">
        <v>0</v>
      </c>
      <c r="AH28" s="20">
        <v>0.3199241108752976</v>
      </c>
      <c r="AI28" s="20">
        <v>0.31992411087529771</v>
      </c>
      <c r="AJ28" s="20">
        <v>0.3199241108752976</v>
      </c>
      <c r="AK28" s="20">
        <v>0.31992411087529771</v>
      </c>
    </row>
    <row r="29" spans="1:37" x14ac:dyDescent="0.15">
      <c r="A29" s="1">
        <v>42036</v>
      </c>
      <c r="B29">
        <v>26</v>
      </c>
      <c r="C29">
        <v>40</v>
      </c>
      <c r="D29" s="15">
        <f t="shared" si="13"/>
        <v>39.166666666666664</v>
      </c>
      <c r="E29" s="6">
        <f t="shared" si="14"/>
        <v>39.458333333333329</v>
      </c>
      <c r="F29" s="11">
        <f t="shared" si="12"/>
        <v>1.0137275607180571</v>
      </c>
      <c r="G29" s="6">
        <v>0.95403804490496269</v>
      </c>
      <c r="H29" s="6">
        <f t="shared" si="16"/>
        <v>0.95608269748552765</v>
      </c>
      <c r="I29">
        <f t="shared" si="2"/>
        <v>41.837385097752474</v>
      </c>
      <c r="J29">
        <f t="shared" si="3"/>
        <v>42.30746350247604</v>
      </c>
      <c r="K29">
        <f t="shared" si="4"/>
        <v>40.449433829217803</v>
      </c>
      <c r="L29">
        <f t="shared" si="5"/>
        <v>-0.44943382921780284</v>
      </c>
      <c r="M29">
        <f t="shared" si="15"/>
        <v>0.44943382921780284</v>
      </c>
      <c r="N29">
        <f t="shared" si="7"/>
        <v>0.20199076684537717</v>
      </c>
      <c r="O29" s="28">
        <f t="shared" si="10"/>
        <v>63.737542921856495</v>
      </c>
      <c r="P29" s="28">
        <f t="shared" si="11"/>
        <v>86.535127905249624</v>
      </c>
      <c r="Q29" s="28">
        <f t="shared" si="8"/>
        <v>3.3282741502019086</v>
      </c>
      <c r="R29" s="28">
        <f t="shared" si="9"/>
        <v>19.150328382050461</v>
      </c>
    </row>
    <row r="30" spans="1:37" x14ac:dyDescent="0.15">
      <c r="A30" s="1">
        <v>42064</v>
      </c>
      <c r="B30">
        <v>27</v>
      </c>
      <c r="C30">
        <v>43</v>
      </c>
      <c r="D30" s="15">
        <f t="shared" si="13"/>
        <v>38.5</v>
      </c>
      <c r="E30" s="6">
        <f t="shared" si="14"/>
        <v>38.833333333333329</v>
      </c>
      <c r="F30" s="11">
        <f t="shared" si="12"/>
        <v>1.107296137339056</v>
      </c>
      <c r="G30" s="6">
        <v>1.0790153932454911</v>
      </c>
      <c r="H30" s="6">
        <f t="shared" si="16"/>
        <v>1.081327891808888</v>
      </c>
      <c r="I30">
        <f t="shared" si="2"/>
        <v>39.765921443187693</v>
      </c>
      <c r="J30">
        <f t="shared" si="3"/>
        <v>42.627387613351331</v>
      </c>
      <c r="K30">
        <f t="shared" si="4"/>
        <v>46.0941831812655</v>
      </c>
      <c r="L30">
        <f t="shared" si="5"/>
        <v>-3.0941831812654996</v>
      </c>
      <c r="M30">
        <f t="shared" si="15"/>
        <v>3.0941831812654996</v>
      </c>
      <c r="N30">
        <f t="shared" si="7"/>
        <v>9.5739695592262883</v>
      </c>
      <c r="O30" s="28">
        <f t="shared" si="10"/>
        <v>60.643359740590995</v>
      </c>
      <c r="P30" s="28">
        <f t="shared" si="11"/>
        <v>89.629311086515116</v>
      </c>
      <c r="Q30" s="28">
        <f t="shared" si="8"/>
        <v>3.3196041143153745</v>
      </c>
      <c r="R30" s="28">
        <f t="shared" si="9"/>
        <v>18.268250566106406</v>
      </c>
    </row>
    <row r="31" spans="1:37" x14ac:dyDescent="0.15">
      <c r="A31" s="1">
        <v>42095</v>
      </c>
      <c r="B31">
        <v>28</v>
      </c>
      <c r="C31">
        <v>42</v>
      </c>
      <c r="D31" s="15">
        <f t="shared" si="13"/>
        <v>37.833333333333336</v>
      </c>
      <c r="E31" s="6">
        <f t="shared" si="14"/>
        <v>38.166666666666671</v>
      </c>
      <c r="F31" s="11">
        <f t="shared" si="12"/>
        <v>1.1004366812227073</v>
      </c>
      <c r="G31" s="6">
        <v>1.1164343249108764</v>
      </c>
      <c r="H31" s="6">
        <f t="shared" si="16"/>
        <v>1.11882701809083</v>
      </c>
      <c r="I31">
        <f t="shared" si="2"/>
        <v>37.539315122787201</v>
      </c>
      <c r="J31">
        <f t="shared" si="3"/>
        <v>42.94731172422663</v>
      </c>
      <c r="K31">
        <f t="shared" si="4"/>
        <v>48.050612711433821</v>
      </c>
      <c r="L31">
        <f t="shared" si="5"/>
        <v>-6.0506127114338213</v>
      </c>
      <c r="M31">
        <f t="shared" si="15"/>
        <v>6.0506127114338213</v>
      </c>
      <c r="N31">
        <f t="shared" si="7"/>
        <v>36.609914183764538</v>
      </c>
      <c r="O31" s="28">
        <f t="shared" si="10"/>
        <v>54.592747029157174</v>
      </c>
      <c r="P31" s="28">
        <f t="shared" si="11"/>
        <v>95.679923797948931</v>
      </c>
      <c r="Q31" s="28">
        <f t="shared" si="8"/>
        <v>3.4171401356410334</v>
      </c>
      <c r="R31" s="28">
        <f t="shared" si="9"/>
        <v>15.97615106847701</v>
      </c>
    </row>
    <row r="32" spans="1:37" x14ac:dyDescent="0.15">
      <c r="A32" s="1">
        <v>42125</v>
      </c>
      <c r="B32">
        <v>29</v>
      </c>
      <c r="C32">
        <v>43</v>
      </c>
      <c r="D32" s="15">
        <f t="shared" si="13"/>
        <v>37.75</v>
      </c>
      <c r="E32" s="6">
        <f t="shared" si="14"/>
        <v>37.791666666666671</v>
      </c>
      <c r="F32" s="11">
        <f t="shared" si="12"/>
        <v>1.1378169790518191</v>
      </c>
      <c r="G32" s="6">
        <v>1.0873777999571892</v>
      </c>
      <c r="H32" s="6">
        <f t="shared" si="16"/>
        <v>1.0897082204646364</v>
      </c>
      <c r="I32">
        <f t="shared" si="2"/>
        <v>39.460104266870076</v>
      </c>
      <c r="J32">
        <f t="shared" si="3"/>
        <v>43.267235835101928</v>
      </c>
      <c r="K32">
        <f t="shared" si="4"/>
        <v>47.148662566292671</v>
      </c>
      <c r="L32">
        <f t="shared" si="5"/>
        <v>-4.1486625662926713</v>
      </c>
      <c r="M32">
        <f t="shared" si="15"/>
        <v>4.1486625662926713</v>
      </c>
      <c r="N32">
        <f t="shared" si="7"/>
        <v>17.211401088958095</v>
      </c>
      <c r="O32" s="28">
        <f t="shared" si="10"/>
        <v>50.444084462864502</v>
      </c>
      <c r="P32" s="28">
        <f t="shared" si="11"/>
        <v>99.828586364241602</v>
      </c>
      <c r="Q32" s="28">
        <f t="shared" si="8"/>
        <v>3.4423650470428138</v>
      </c>
      <c r="R32" s="28">
        <f t="shared" si="9"/>
        <v>14.653903282627978</v>
      </c>
    </row>
    <row r="33" spans="1:18" x14ac:dyDescent="0.15">
      <c r="A33" s="1">
        <v>42156</v>
      </c>
      <c r="B33">
        <v>30</v>
      </c>
      <c r="C33">
        <v>44</v>
      </c>
      <c r="D33" s="15">
        <f t="shared" si="13"/>
        <v>37.416666666666664</v>
      </c>
      <c r="E33" s="6">
        <f t="shared" si="14"/>
        <v>37.583333333333329</v>
      </c>
      <c r="F33" s="11">
        <f t="shared" si="12"/>
        <v>1.1707317073170733</v>
      </c>
      <c r="G33" s="6">
        <v>1.0821876721414301</v>
      </c>
      <c r="H33" s="6">
        <f t="shared" si="16"/>
        <v>1.0845069693941094</v>
      </c>
      <c r="I33">
        <f t="shared" si="2"/>
        <v>40.571431297100702</v>
      </c>
      <c r="J33">
        <f t="shared" si="3"/>
        <v>43.587159945977227</v>
      </c>
      <c r="K33">
        <f t="shared" si="4"/>
        <v>47.270578737508075</v>
      </c>
      <c r="L33">
        <f t="shared" si="5"/>
        <v>-3.2705787375080746</v>
      </c>
      <c r="M33">
        <f t="shared" si="15"/>
        <v>3.2705787375080746</v>
      </c>
      <c r="N33">
        <f t="shared" si="7"/>
        <v>10.696685278239912</v>
      </c>
      <c r="O33" s="28">
        <f t="shared" si="10"/>
        <v>47.173505725356428</v>
      </c>
      <c r="P33" s="28">
        <f t="shared" si="11"/>
        <v>103.09916510174968</v>
      </c>
      <c r="Q33" s="28">
        <f t="shared" si="8"/>
        <v>3.4366388367249892</v>
      </c>
      <c r="R33" s="28">
        <f t="shared" si="9"/>
        <v>13.726640466622708</v>
      </c>
    </row>
    <row r="34" spans="1:18" x14ac:dyDescent="0.15">
      <c r="A34" s="1">
        <v>42186</v>
      </c>
      <c r="B34">
        <v>31</v>
      </c>
      <c r="C34">
        <v>39</v>
      </c>
      <c r="D34" s="15">
        <f t="shared" si="13"/>
        <v>37.416666666666664</v>
      </c>
      <c r="E34" s="6">
        <f t="shared" si="14"/>
        <v>37.416666666666664</v>
      </c>
      <c r="F34" s="12">
        <f t="shared" si="12"/>
        <v>1.0423162583518932</v>
      </c>
      <c r="G34" s="8">
        <v>1.0966206043557629</v>
      </c>
      <c r="H34" s="6">
        <f t="shared" si="16"/>
        <v>1.0989708336370492</v>
      </c>
      <c r="I34">
        <f t="shared" si="2"/>
        <v>35.48774799685021</v>
      </c>
      <c r="J34">
        <f t="shared" si="3"/>
        <v>43.907084056852526</v>
      </c>
      <c r="K34">
        <f t="shared" si="4"/>
        <v>48.252604768531214</v>
      </c>
      <c r="L34">
        <f t="shared" si="5"/>
        <v>-9.2526047685312136</v>
      </c>
      <c r="M34">
        <f t="shared" si="15"/>
        <v>9.2526047685312136</v>
      </c>
      <c r="N34">
        <f t="shared" si="7"/>
        <v>85.610695002646551</v>
      </c>
      <c r="O34" s="28">
        <f t="shared" si="10"/>
        <v>37.920900956825214</v>
      </c>
      <c r="P34" s="28">
        <f t="shared" si="11"/>
        <v>112.35176987028089</v>
      </c>
      <c r="Q34" s="28">
        <f t="shared" si="8"/>
        <v>3.6242506409768027</v>
      </c>
      <c r="R34" s="28">
        <f t="shared" si="9"/>
        <v>10.463101124431292</v>
      </c>
    </row>
    <row r="35" spans="1:18" x14ac:dyDescent="0.15">
      <c r="A35" s="1">
        <v>42217</v>
      </c>
      <c r="B35">
        <v>32</v>
      </c>
      <c r="C35">
        <v>40</v>
      </c>
      <c r="D35" s="15">
        <f t="shared" si="13"/>
        <v>36.5</v>
      </c>
      <c r="E35" s="6">
        <f t="shared" si="14"/>
        <v>36.958333333333329</v>
      </c>
      <c r="F35" s="12">
        <f t="shared" si="12"/>
        <v>1.0822998872604286</v>
      </c>
      <c r="G35" s="6">
        <v>1.1241451675272578</v>
      </c>
      <c r="H35" s="6">
        <f t="shared" si="16"/>
        <v>1.1265543862476111</v>
      </c>
      <c r="I35">
        <f t="shared" si="2"/>
        <v>35.506497057132044</v>
      </c>
      <c r="J35">
        <f t="shared" si="3"/>
        <v>44.227008167727824</v>
      </c>
      <c r="K35">
        <f t="shared" si="4"/>
        <v>49.824130041962704</v>
      </c>
      <c r="L35">
        <f t="shared" si="5"/>
        <v>-9.8241300419627038</v>
      </c>
      <c r="M35">
        <f t="shared" si="15"/>
        <v>9.8241300419627038</v>
      </c>
      <c r="N35">
        <f t="shared" si="7"/>
        <v>96.51353108139412</v>
      </c>
      <c r="O35" s="28">
        <f t="shared" si="10"/>
        <v>28.09677091486251</v>
      </c>
      <c r="P35" s="28">
        <f t="shared" si="11"/>
        <v>122.17589991224359</v>
      </c>
      <c r="Q35" s="28">
        <f t="shared" si="8"/>
        <v>3.8179968722576123</v>
      </c>
      <c r="R35" s="28">
        <f t="shared" si="9"/>
        <v>7.3590345552715615</v>
      </c>
    </row>
    <row r="36" spans="1:18" x14ac:dyDescent="0.15">
      <c r="A36" s="1">
        <v>42248</v>
      </c>
      <c r="B36">
        <v>33</v>
      </c>
      <c r="C36">
        <v>33</v>
      </c>
      <c r="D36" s="15">
        <f t="shared" si="13"/>
        <v>35.916666666666664</v>
      </c>
      <c r="E36" s="6">
        <f t="shared" si="14"/>
        <v>36.208333333333329</v>
      </c>
      <c r="F36" s="12">
        <f t="shared" si="12"/>
        <v>0.91139240506329122</v>
      </c>
      <c r="G36" s="6">
        <v>0.97186999215451508</v>
      </c>
      <c r="H36" s="6">
        <f t="shared" si="16"/>
        <v>0.97395286138393911</v>
      </c>
      <c r="I36">
        <f t="shared" si="2"/>
        <v>33.882543302053264</v>
      </c>
      <c r="J36">
        <f t="shared" si="3"/>
        <v>44.546932278603123</v>
      </c>
      <c r="K36">
        <f t="shared" si="4"/>
        <v>43.386612158622071</v>
      </c>
      <c r="L36">
        <f t="shared" si="5"/>
        <v>-10.386612158622071</v>
      </c>
      <c r="M36" s="25">
        <f t="shared" si="15"/>
        <v>10.386612158622071</v>
      </c>
      <c r="N36">
        <f t="shared" si="7"/>
        <v>107.88171213363584</v>
      </c>
      <c r="O36" s="28">
        <f t="shared" si="10"/>
        <v>17.710158756240439</v>
      </c>
      <c r="P36" s="28">
        <f t="shared" si="11"/>
        <v>132.56251207086567</v>
      </c>
      <c r="Q36" s="28">
        <f t="shared" si="8"/>
        <v>4.0170458203292627</v>
      </c>
      <c r="R36" s="28">
        <f t="shared" si="9"/>
        <v>4.4087519904835943</v>
      </c>
    </row>
    <row r="37" spans="1:18" x14ac:dyDescent="0.15">
      <c r="A37" s="1">
        <v>42278</v>
      </c>
      <c r="B37">
        <v>34</v>
      </c>
      <c r="C37">
        <v>32</v>
      </c>
      <c r="D37" s="15">
        <f t="shared" si="13"/>
        <v>35.916666666666664</v>
      </c>
      <c r="E37" s="6">
        <f t="shared" si="14"/>
        <v>35.916666666666664</v>
      </c>
      <c r="F37" s="12">
        <f t="shared" si="12"/>
        <v>0.89095127610208824</v>
      </c>
      <c r="G37" s="6">
        <v>0.96649092401691061</v>
      </c>
      <c r="H37" s="6">
        <f t="shared" si="16"/>
        <v>0.96856226506293841</v>
      </c>
      <c r="I37">
        <f t="shared" si="2"/>
        <v>33.038660656391151</v>
      </c>
      <c r="J37">
        <f t="shared" si="3"/>
        <v>44.866856389478414</v>
      </c>
      <c r="K37">
        <f t="shared" si="4"/>
        <v>43.456344050846781</v>
      </c>
      <c r="L37">
        <f t="shared" si="5"/>
        <v>-11.456344050846781</v>
      </c>
      <c r="M37" s="25">
        <f t="shared" si="15"/>
        <v>11.456344050846781</v>
      </c>
      <c r="N37">
        <f t="shared" si="7"/>
        <v>131.24781901137243</v>
      </c>
      <c r="O37" s="28">
        <f t="shared" si="10"/>
        <v>6.2538147053936584</v>
      </c>
      <c r="P37" s="28">
        <f t="shared" si="11"/>
        <v>144.01885612171245</v>
      </c>
      <c r="Q37" s="28">
        <f t="shared" si="8"/>
        <v>4.2358487094621307</v>
      </c>
      <c r="R37" s="28">
        <f t="shared" si="9"/>
        <v>1.476401810910704</v>
      </c>
    </row>
    <row r="38" spans="1:18" x14ac:dyDescent="0.15">
      <c r="A38" s="1">
        <v>42309</v>
      </c>
      <c r="B38">
        <v>35</v>
      </c>
      <c r="C38">
        <v>31</v>
      </c>
      <c r="D38" s="15">
        <f t="shared" si="13"/>
        <v>35.916666666666664</v>
      </c>
      <c r="E38" s="6">
        <f t="shared" si="14"/>
        <v>35.916666666666664</v>
      </c>
      <c r="F38" s="12">
        <f t="shared" si="12"/>
        <v>0.86310904872389793</v>
      </c>
      <c r="G38" s="6">
        <v>0.83958516819286566</v>
      </c>
      <c r="H38" s="6">
        <f t="shared" si="16"/>
        <v>0.84138453037754735</v>
      </c>
      <c r="I38">
        <f t="shared" si="2"/>
        <v>36.84403370964003</v>
      </c>
      <c r="J38">
        <f t="shared" si="3"/>
        <v>45.186780500353713</v>
      </c>
      <c r="K38">
        <f t="shared" si="4"/>
        <v>38.019458090563425</v>
      </c>
      <c r="L38">
        <f t="shared" si="5"/>
        <v>-7.0194580905634254</v>
      </c>
      <c r="M38">
        <f t="shared" si="15"/>
        <v>7.0194580905634254</v>
      </c>
      <c r="N38">
        <f t="shared" si="7"/>
        <v>49.272791885176332</v>
      </c>
      <c r="O38" s="28">
        <f t="shared" si="10"/>
        <v>-0.76564338516976704</v>
      </c>
      <c r="P38" s="28">
        <f t="shared" si="11"/>
        <v>151.03831421227588</v>
      </c>
      <c r="Q38" s="28">
        <f t="shared" si="8"/>
        <v>4.3153804060650254</v>
      </c>
      <c r="R38" s="28">
        <f t="shared" si="9"/>
        <v>-0.17742199137153661</v>
      </c>
    </row>
    <row r="39" spans="1:18" x14ac:dyDescent="0.15">
      <c r="A39" s="1">
        <v>42339</v>
      </c>
      <c r="B39">
        <v>36</v>
      </c>
      <c r="C39">
        <v>28</v>
      </c>
      <c r="D39" s="15">
        <f t="shared" si="13"/>
        <v>35.916666666666664</v>
      </c>
      <c r="E39" s="6">
        <f t="shared" si="14"/>
        <v>35.916666666666664</v>
      </c>
      <c r="F39" s="12">
        <f t="shared" si="12"/>
        <v>0.77958236658932722</v>
      </c>
      <c r="G39" s="6">
        <v>0.77085057600204898</v>
      </c>
      <c r="H39" s="6">
        <f t="shared" si="16"/>
        <v>0.77250262921719048</v>
      </c>
      <c r="I39">
        <f t="shared" si="2"/>
        <v>36.245831329239074</v>
      </c>
      <c r="J39">
        <f t="shared" si="3"/>
        <v>45.506704611229011</v>
      </c>
      <c r="K39">
        <f t="shared" si="4"/>
        <v>35.154048959184458</v>
      </c>
      <c r="L39">
        <f t="shared" si="5"/>
        <v>-7.1540489591844576</v>
      </c>
      <c r="M39">
        <f t="shared" si="15"/>
        <v>7.1540489591844576</v>
      </c>
      <c r="N39">
        <f t="shared" si="7"/>
        <v>51.180416510408222</v>
      </c>
      <c r="O39" s="28">
        <f t="shared" si="10"/>
        <v>-7.9196923443542246</v>
      </c>
      <c r="P39" s="28">
        <f t="shared" si="11"/>
        <v>158.19236317146033</v>
      </c>
      <c r="Q39" s="28">
        <f t="shared" si="8"/>
        <v>4.3942323103183423</v>
      </c>
      <c r="R39" s="28">
        <f t="shared" si="9"/>
        <v>-1.8022925928967279</v>
      </c>
    </row>
    <row r="40" spans="1:18" x14ac:dyDescent="0.15">
      <c r="A40" s="1">
        <v>42370</v>
      </c>
      <c r="B40">
        <v>37</v>
      </c>
      <c r="C40">
        <v>34</v>
      </c>
      <c r="D40" s="15">
        <f t="shared" si="13"/>
        <v>36.333333333333336</v>
      </c>
      <c r="E40" s="6">
        <f t="shared" si="14"/>
        <v>36.125</v>
      </c>
      <c r="F40" s="12">
        <f t="shared" si="12"/>
        <v>0.94117647058823528</v>
      </c>
      <c r="G40" s="7">
        <v>0.88572145736942542</v>
      </c>
      <c r="H40" s="6">
        <f t="shared" si="16"/>
        <v>0.88761969682973174</v>
      </c>
      <c r="I40">
        <f t="shared" si="2"/>
        <v>38.304693013726656</v>
      </c>
      <c r="J40">
        <f t="shared" si="3"/>
        <v>45.82662872210431</v>
      </c>
      <c r="K40">
        <f t="shared" si="4"/>
        <v>40.676618293042907</v>
      </c>
      <c r="L40">
        <f t="shared" si="5"/>
        <v>-6.6766182930429068</v>
      </c>
      <c r="M40">
        <f t="shared" si="15"/>
        <v>6.6766182930429068</v>
      </c>
      <c r="N40">
        <f t="shared" si="7"/>
        <v>44.577231830995181</v>
      </c>
      <c r="O40" s="28">
        <f t="shared" si="10"/>
        <v>-14.596310637397131</v>
      </c>
      <c r="P40" s="28">
        <f t="shared" si="11"/>
        <v>164.86898146450324</v>
      </c>
      <c r="Q40" s="28">
        <f t="shared" si="8"/>
        <v>4.4559184179595466</v>
      </c>
      <c r="R40" s="28">
        <f t="shared" si="9"/>
        <v>-3.2757131680344074</v>
      </c>
    </row>
    <row r="41" spans="1:18" x14ac:dyDescent="0.15">
      <c r="A41" s="1">
        <v>42401</v>
      </c>
      <c r="B41">
        <v>38</v>
      </c>
      <c r="C41">
        <v>29</v>
      </c>
      <c r="D41" s="15">
        <f t="shared" ref="D41:D68" si="17">AVERAGE(C36:C47)</f>
        <v>37</v>
      </c>
      <c r="E41" s="6">
        <f t="shared" si="14"/>
        <v>36.666666666666671</v>
      </c>
      <c r="F41" s="12">
        <f t="shared" si="12"/>
        <v>0.79090909090909078</v>
      </c>
      <c r="G41" s="6">
        <v>0.95403804490496269</v>
      </c>
      <c r="H41" s="6">
        <f t="shared" si="16"/>
        <v>0.95608269748552765</v>
      </c>
      <c r="I41">
        <f t="shared" si="2"/>
        <v>30.332104195870542</v>
      </c>
      <c r="J41">
        <f t="shared" si="3"/>
        <v>46.146552832979609</v>
      </c>
      <c r="K41">
        <f t="shared" si="4"/>
        <v>44.119920712213563</v>
      </c>
      <c r="L41">
        <f t="shared" si="5"/>
        <v>-15.119920712213563</v>
      </c>
      <c r="M41" s="24">
        <f t="shared" si="15"/>
        <v>15.119920712213563</v>
      </c>
      <c r="N41">
        <f t="shared" si="7"/>
        <v>228.61200234362471</v>
      </c>
      <c r="O41" s="28">
        <f t="shared" si="10"/>
        <v>-29.716231349610695</v>
      </c>
      <c r="P41" s="28">
        <f t="shared" si="11"/>
        <v>179.98890217671681</v>
      </c>
      <c r="Q41" s="28">
        <f t="shared" si="8"/>
        <v>4.7365500572820212</v>
      </c>
      <c r="R41" s="28">
        <f t="shared" si="9"/>
        <v>-6.2738134275440949</v>
      </c>
    </row>
    <row r="42" spans="1:18" x14ac:dyDescent="0.15">
      <c r="A42" s="1">
        <v>42430</v>
      </c>
      <c r="B42">
        <v>39</v>
      </c>
      <c r="C42">
        <v>36</v>
      </c>
      <c r="D42" s="15">
        <f t="shared" si="17"/>
        <v>38</v>
      </c>
      <c r="E42" s="6">
        <f t="shared" ref="E42:E69" si="18">AVERAGE(D41:D42)</f>
        <v>37.5</v>
      </c>
      <c r="F42" s="12">
        <f t="shared" ref="F42:F69" si="19">C42/E42</f>
        <v>0.96</v>
      </c>
      <c r="G42" s="6">
        <v>1.0790153932454911</v>
      </c>
      <c r="H42" s="6">
        <f t="shared" si="16"/>
        <v>1.081327891808888</v>
      </c>
      <c r="I42">
        <f t="shared" si="2"/>
        <v>33.292399347785043</v>
      </c>
      <c r="J42">
        <f t="shared" si="3"/>
        <v>46.466476943854907</v>
      </c>
      <c r="K42">
        <f t="shared" si="4"/>
        <v>50.245497553484931</v>
      </c>
      <c r="L42">
        <f t="shared" si="5"/>
        <v>-14.245497553484931</v>
      </c>
      <c r="M42" s="24">
        <f t="shared" si="15"/>
        <v>14.245497553484931</v>
      </c>
      <c r="N42">
        <f t="shared" si="7"/>
        <v>202.93420054634515</v>
      </c>
      <c r="O42" s="28">
        <f t="shared" si="10"/>
        <v>-43.961728903095626</v>
      </c>
      <c r="P42" s="28">
        <f t="shared" si="11"/>
        <v>194.23439973020174</v>
      </c>
      <c r="Q42" s="28">
        <f t="shared" si="8"/>
        <v>4.9803692238513264</v>
      </c>
      <c r="R42" s="28">
        <f t="shared" si="9"/>
        <v>-8.8270019605293353</v>
      </c>
    </row>
    <row r="43" spans="1:18" x14ac:dyDescent="0.15">
      <c r="A43" s="1">
        <v>42461</v>
      </c>
      <c r="B43">
        <v>40</v>
      </c>
      <c r="C43">
        <v>42</v>
      </c>
      <c r="D43" s="15">
        <f t="shared" si="17"/>
        <v>39</v>
      </c>
      <c r="E43" s="6">
        <f t="shared" si="18"/>
        <v>38.5</v>
      </c>
      <c r="F43" s="12">
        <f t="shared" si="19"/>
        <v>1.0909090909090908</v>
      </c>
      <c r="G43" s="6">
        <v>1.1164343249108764</v>
      </c>
      <c r="H43" s="6">
        <f t="shared" si="16"/>
        <v>1.11882701809083</v>
      </c>
      <c r="I43">
        <f t="shared" si="2"/>
        <v>37.539315122787201</v>
      </c>
      <c r="J43">
        <f t="shared" si="3"/>
        <v>46.786401054730206</v>
      </c>
      <c r="K43">
        <f t="shared" si="4"/>
        <v>52.34588957926546</v>
      </c>
      <c r="L43">
        <f t="shared" si="5"/>
        <v>-10.34588957926546</v>
      </c>
      <c r="M43" s="25">
        <f t="shared" si="15"/>
        <v>10.34588957926546</v>
      </c>
      <c r="N43">
        <f t="shared" si="7"/>
        <v>107.03743118635364</v>
      </c>
      <c r="O43" s="28">
        <f t="shared" si="10"/>
        <v>-54.307618482361086</v>
      </c>
      <c r="P43" s="28">
        <f t="shared" si="11"/>
        <v>204.58028930946722</v>
      </c>
      <c r="Q43" s="28">
        <f t="shared" si="8"/>
        <v>5.1145072327366803</v>
      </c>
      <c r="R43" s="28">
        <f t="shared" si="9"/>
        <v>-10.618348163582919</v>
      </c>
    </row>
    <row r="44" spans="1:18" x14ac:dyDescent="0.15">
      <c r="A44" s="1">
        <v>42491</v>
      </c>
      <c r="B44">
        <v>41</v>
      </c>
      <c r="C44">
        <v>43</v>
      </c>
      <c r="D44" s="15">
        <f t="shared" si="17"/>
        <v>39.75</v>
      </c>
      <c r="E44" s="6">
        <f t="shared" si="18"/>
        <v>39.375</v>
      </c>
      <c r="F44" s="12">
        <f t="shared" si="19"/>
        <v>1.092063492063492</v>
      </c>
      <c r="G44" s="6">
        <v>1.0873777999571892</v>
      </c>
      <c r="H44" s="6">
        <f t="shared" si="16"/>
        <v>1.0897082204646364</v>
      </c>
      <c r="I44">
        <f t="shared" si="2"/>
        <v>39.460104266870076</v>
      </c>
      <c r="J44">
        <f t="shared" si="3"/>
        <v>47.106325165605497</v>
      </c>
      <c r="K44">
        <f t="shared" si="4"/>
        <v>51.332149768840488</v>
      </c>
      <c r="L44">
        <f t="shared" si="5"/>
        <v>-8.3321497688404875</v>
      </c>
      <c r="M44">
        <f t="shared" si="15"/>
        <v>8.3321497688404875</v>
      </c>
      <c r="N44">
        <f t="shared" si="7"/>
        <v>69.424719770388592</v>
      </c>
      <c r="O44" s="28">
        <f t="shared" si="10"/>
        <v>-62.639768251201573</v>
      </c>
      <c r="P44" s="28">
        <f t="shared" si="11"/>
        <v>212.9124390783077</v>
      </c>
      <c r="Q44" s="28">
        <f t="shared" si="8"/>
        <v>5.1929863189831149</v>
      </c>
      <c r="R44" s="28">
        <f t="shared" si="9"/>
        <v>-12.062378832430205</v>
      </c>
    </row>
    <row r="45" spans="1:18" x14ac:dyDescent="0.15">
      <c r="A45" s="1">
        <v>42522</v>
      </c>
      <c r="B45">
        <v>42</v>
      </c>
      <c r="C45">
        <v>44</v>
      </c>
      <c r="D45" s="15">
        <f t="shared" si="17"/>
        <v>40.5</v>
      </c>
      <c r="E45" s="6">
        <f t="shared" si="18"/>
        <v>40.125</v>
      </c>
      <c r="F45" s="12">
        <f t="shared" si="19"/>
        <v>1.0965732087227413</v>
      </c>
      <c r="G45" s="6">
        <v>1.0821876721414301</v>
      </c>
      <c r="H45" s="6">
        <f t="shared" si="16"/>
        <v>1.0845069693941094</v>
      </c>
      <c r="I45">
        <f t="shared" si="2"/>
        <v>40.571431297100702</v>
      </c>
      <c r="J45">
        <f t="shared" si="3"/>
        <v>47.426249276480803</v>
      </c>
      <c r="K45">
        <f t="shared" si="4"/>
        <v>51.434097872565772</v>
      </c>
      <c r="L45">
        <f t="shared" si="5"/>
        <v>-7.434097872565772</v>
      </c>
      <c r="M45">
        <f t="shared" si="15"/>
        <v>7.434097872565772</v>
      </c>
      <c r="N45">
        <f t="shared" si="7"/>
        <v>55.265811178886935</v>
      </c>
      <c r="O45" s="28">
        <f t="shared" si="10"/>
        <v>-70.073866123767345</v>
      </c>
      <c r="P45" s="28">
        <f t="shared" si="11"/>
        <v>220.34653695087349</v>
      </c>
      <c r="Q45" s="28">
        <f t="shared" si="8"/>
        <v>5.2463461178779403</v>
      </c>
      <c r="R45" s="28">
        <f t="shared" si="9"/>
        <v>-13.356699033824146</v>
      </c>
    </row>
    <row r="46" spans="1:18" x14ac:dyDescent="0.15">
      <c r="A46" s="1">
        <v>42552</v>
      </c>
      <c r="B46">
        <v>43</v>
      </c>
      <c r="C46">
        <v>44</v>
      </c>
      <c r="D46" s="15">
        <f t="shared" si="17"/>
        <v>41.416666666666664</v>
      </c>
      <c r="E46" s="6">
        <f t="shared" si="18"/>
        <v>40.958333333333329</v>
      </c>
      <c r="F46" s="13">
        <f t="shared" si="19"/>
        <v>1.0742624618514751</v>
      </c>
      <c r="G46" s="8">
        <v>1.0966206043557629</v>
      </c>
      <c r="H46" s="6">
        <f t="shared" si="16"/>
        <v>1.0989708336370492</v>
      </c>
      <c r="I46">
        <f t="shared" si="2"/>
        <v>40.037459278497678</v>
      </c>
      <c r="J46">
        <f t="shared" si="3"/>
        <v>47.746173387356095</v>
      </c>
      <c r="K46">
        <f t="shared" si="4"/>
        <v>52.471651970481823</v>
      </c>
      <c r="L46">
        <f t="shared" si="5"/>
        <v>-8.4716519704818225</v>
      </c>
      <c r="M46">
        <f t="shared" si="15"/>
        <v>8.4716519704818225</v>
      </c>
      <c r="N46">
        <f t="shared" si="7"/>
        <v>71.768887108968542</v>
      </c>
      <c r="O46" s="28">
        <f t="shared" si="10"/>
        <v>-78.545518094249161</v>
      </c>
      <c r="P46" s="28">
        <f t="shared" si="11"/>
        <v>228.8181889213553</v>
      </c>
      <c r="Q46" s="28">
        <f t="shared" si="8"/>
        <v>5.3213532307291933</v>
      </c>
      <c r="R46" s="28">
        <f t="shared" si="9"/>
        <v>-14.76044056625911</v>
      </c>
    </row>
    <row r="47" spans="1:18" x14ac:dyDescent="0.15">
      <c r="A47" s="1">
        <v>42583</v>
      </c>
      <c r="B47">
        <v>44</v>
      </c>
      <c r="C47">
        <v>48</v>
      </c>
      <c r="D47" s="15">
        <f t="shared" si="17"/>
        <v>43.083333333333336</v>
      </c>
      <c r="E47" s="6">
        <f t="shared" si="18"/>
        <v>42.25</v>
      </c>
      <c r="F47" s="13">
        <f t="shared" si="19"/>
        <v>1.136094674556213</v>
      </c>
      <c r="G47" s="6">
        <v>1.1241451675272578</v>
      </c>
      <c r="H47" s="6">
        <f t="shared" si="16"/>
        <v>1.1265543862476111</v>
      </c>
      <c r="I47">
        <f t="shared" si="2"/>
        <v>42.607796468558455</v>
      </c>
      <c r="J47">
        <f t="shared" si="3"/>
        <v>48.066097498231393</v>
      </c>
      <c r="K47">
        <f t="shared" si="4"/>
        <v>54.149072966437899</v>
      </c>
      <c r="L47">
        <f t="shared" si="5"/>
        <v>-6.1490729664378989</v>
      </c>
      <c r="M47">
        <f t="shared" si="15"/>
        <v>6.1490729664378989</v>
      </c>
      <c r="N47">
        <f t="shared" si="7"/>
        <v>37.811098346577381</v>
      </c>
      <c r="O47" s="28">
        <f t="shared" si="10"/>
        <v>-84.69459106068706</v>
      </c>
      <c r="P47" s="28">
        <f t="shared" si="11"/>
        <v>234.9672618877932</v>
      </c>
      <c r="Q47" s="28">
        <f t="shared" si="8"/>
        <v>5.340165042904391</v>
      </c>
      <c r="R47" s="28">
        <f t="shared" si="9"/>
        <v>-15.859920129851202</v>
      </c>
    </row>
    <row r="48" spans="1:18" x14ac:dyDescent="0.15">
      <c r="A48" s="1">
        <v>42614</v>
      </c>
      <c r="B48">
        <v>45</v>
      </c>
      <c r="C48">
        <v>45</v>
      </c>
      <c r="D48" s="15">
        <f t="shared" si="17"/>
        <v>45.25</v>
      </c>
      <c r="E48" s="6">
        <f t="shared" si="18"/>
        <v>44.166666666666671</v>
      </c>
      <c r="F48" s="13">
        <f t="shared" si="19"/>
        <v>1.0188679245283019</v>
      </c>
      <c r="G48" s="6">
        <v>0.97186999215451508</v>
      </c>
      <c r="H48" s="6">
        <f t="shared" si="16"/>
        <v>0.97395286138393911</v>
      </c>
      <c r="I48">
        <f t="shared" si="2"/>
        <v>46.203468139163547</v>
      </c>
      <c r="J48">
        <f t="shared" si="3"/>
        <v>48.386021609106692</v>
      </c>
      <c r="K48">
        <f t="shared" si="4"/>
        <v>47.125704197174571</v>
      </c>
      <c r="L48">
        <f t="shared" si="5"/>
        <v>-2.1257041971745707</v>
      </c>
      <c r="M48">
        <f t="shared" si="15"/>
        <v>2.1257041971745707</v>
      </c>
      <c r="N48">
        <f t="shared" si="7"/>
        <v>4.5186183338855859</v>
      </c>
      <c r="O48" s="28">
        <f t="shared" si="10"/>
        <v>-86.82029525786163</v>
      </c>
      <c r="P48" s="28">
        <f t="shared" si="11"/>
        <v>237.09296608496777</v>
      </c>
      <c r="Q48" s="28">
        <f t="shared" si="8"/>
        <v>5.2687325796659508</v>
      </c>
      <c r="R48" s="28">
        <f t="shared" si="9"/>
        <v>-16.478402337771758</v>
      </c>
    </row>
    <row r="49" spans="1:18" x14ac:dyDescent="0.15">
      <c r="A49" s="1">
        <v>42644</v>
      </c>
      <c r="B49">
        <v>46</v>
      </c>
      <c r="C49">
        <v>44</v>
      </c>
      <c r="D49" s="15">
        <f t="shared" si="17"/>
        <v>46.916666666666664</v>
      </c>
      <c r="E49" s="6">
        <f t="shared" si="18"/>
        <v>46.083333333333329</v>
      </c>
      <c r="F49" s="13">
        <f t="shared" si="19"/>
        <v>0.95479204339963841</v>
      </c>
      <c r="G49" s="6">
        <v>0.96649092401691061</v>
      </c>
      <c r="H49" s="6">
        <f t="shared" si="16"/>
        <v>0.96856226506293841</v>
      </c>
      <c r="I49">
        <f t="shared" si="2"/>
        <v>45.428158402537832</v>
      </c>
      <c r="J49">
        <f t="shared" si="3"/>
        <v>48.70594571998199</v>
      </c>
      <c r="K49">
        <f t="shared" si="4"/>
        <v>47.174741108578289</v>
      </c>
      <c r="L49">
        <f t="shared" si="5"/>
        <v>-3.1747411085782886</v>
      </c>
      <c r="M49">
        <f t="shared" si="15"/>
        <v>3.1747411085782886</v>
      </c>
      <c r="N49">
        <f t="shared" si="7"/>
        <v>10.078981106496901</v>
      </c>
      <c r="O49" s="28">
        <f t="shared" si="10"/>
        <v>-89.995036366439919</v>
      </c>
      <c r="P49" s="28">
        <f t="shared" si="11"/>
        <v>240.26770719354607</v>
      </c>
      <c r="Q49" s="28">
        <f t="shared" si="8"/>
        <v>5.2232110259466538</v>
      </c>
      <c r="R49" s="28">
        <f t="shared" si="9"/>
        <v>-17.229829681279099</v>
      </c>
    </row>
    <row r="50" spans="1:18" x14ac:dyDescent="0.15">
      <c r="A50" s="1">
        <v>42675</v>
      </c>
      <c r="B50">
        <v>47</v>
      </c>
      <c r="C50">
        <v>40</v>
      </c>
      <c r="D50" s="15">
        <f t="shared" si="17"/>
        <v>48.166666666666664</v>
      </c>
      <c r="E50" s="6">
        <f t="shared" si="18"/>
        <v>47.541666666666664</v>
      </c>
      <c r="F50" s="13">
        <f t="shared" si="19"/>
        <v>0.84136722173531997</v>
      </c>
      <c r="G50" s="6">
        <v>0.83958516819286566</v>
      </c>
      <c r="H50" s="6">
        <f t="shared" si="16"/>
        <v>0.84138453037754735</v>
      </c>
      <c r="I50">
        <f t="shared" si="2"/>
        <v>47.540688657600036</v>
      </c>
      <c r="J50">
        <f t="shared" si="3"/>
        <v>49.025869830857289</v>
      </c>
      <c r="K50">
        <f t="shared" si="4"/>
        <v>41.249608463986625</v>
      </c>
      <c r="L50">
        <f t="shared" si="5"/>
        <v>-1.2496084639866254</v>
      </c>
      <c r="M50">
        <f t="shared" si="15"/>
        <v>1.2496084639866254</v>
      </c>
      <c r="N50">
        <f t="shared" si="7"/>
        <v>1.5615213132670132</v>
      </c>
      <c r="O50" s="28">
        <f t="shared" si="10"/>
        <v>-91.244644830426552</v>
      </c>
      <c r="P50" s="28">
        <f t="shared" si="11"/>
        <v>241.51731565753269</v>
      </c>
      <c r="Q50" s="28">
        <f t="shared" si="8"/>
        <v>5.1386662905858023</v>
      </c>
      <c r="R50" s="28">
        <f t="shared" si="9"/>
        <v>-17.756483817131617</v>
      </c>
    </row>
    <row r="51" spans="1:18" x14ac:dyDescent="0.15">
      <c r="A51" s="1">
        <v>42705</v>
      </c>
      <c r="B51">
        <v>48</v>
      </c>
      <c r="C51">
        <v>37</v>
      </c>
      <c r="D51" s="15">
        <f t="shared" si="17"/>
        <v>49.416666666666664</v>
      </c>
      <c r="E51" s="6">
        <f t="shared" si="18"/>
        <v>48.791666666666664</v>
      </c>
      <c r="F51" s="13">
        <f t="shared" si="19"/>
        <v>0.75832621690862512</v>
      </c>
      <c r="G51" s="6">
        <v>0.77085057600204898</v>
      </c>
      <c r="H51" s="6">
        <f t="shared" si="16"/>
        <v>0.77250262921719048</v>
      </c>
      <c r="I51">
        <f t="shared" si="2"/>
        <v>47.896277113637346</v>
      </c>
      <c r="J51">
        <f t="shared" si="3"/>
        <v>49.34579394173258</v>
      </c>
      <c r="K51">
        <f t="shared" si="4"/>
        <v>38.119755560798126</v>
      </c>
      <c r="L51">
        <f t="shared" si="5"/>
        <v>-1.1197555607981258</v>
      </c>
      <c r="M51">
        <f t="shared" si="15"/>
        <v>1.1197555607981258</v>
      </c>
      <c r="N51">
        <f t="shared" si="7"/>
        <v>1.2538525159383251</v>
      </c>
      <c r="O51" s="28">
        <f t="shared" si="10"/>
        <v>-92.364400391224677</v>
      </c>
      <c r="P51" s="28">
        <f t="shared" si="11"/>
        <v>242.63707121833082</v>
      </c>
      <c r="Q51" s="28">
        <f t="shared" si="8"/>
        <v>5.0549389837152257</v>
      </c>
      <c r="R51" s="28">
        <f t="shared" si="9"/>
        <v>-18.272109849155818</v>
      </c>
    </row>
    <row r="52" spans="1:18" x14ac:dyDescent="0.15">
      <c r="A52" s="1">
        <v>42736</v>
      </c>
      <c r="B52">
        <v>49</v>
      </c>
      <c r="C52">
        <v>45</v>
      </c>
      <c r="D52" s="15">
        <f t="shared" si="17"/>
        <v>51.083333333333336</v>
      </c>
      <c r="E52" s="6">
        <f t="shared" si="18"/>
        <v>50.25</v>
      </c>
      <c r="F52" s="13">
        <f t="shared" si="19"/>
        <v>0.89552238805970152</v>
      </c>
      <c r="G52" s="7">
        <v>0.88572145736942542</v>
      </c>
      <c r="H52" s="6">
        <f t="shared" si="16"/>
        <v>0.88761969682973174</v>
      </c>
      <c r="I52">
        <f t="shared" si="2"/>
        <v>50.697387812285285</v>
      </c>
      <c r="J52">
        <f t="shared" si="3"/>
        <v>49.665718052607886</v>
      </c>
      <c r="K52">
        <f t="shared" si="4"/>
        <v>44.084269600686746</v>
      </c>
      <c r="L52">
        <f t="shared" si="5"/>
        <v>0.9157303993132544</v>
      </c>
      <c r="M52">
        <f t="shared" si="15"/>
        <v>0.9157303993132544</v>
      </c>
      <c r="N52">
        <f t="shared" si="7"/>
        <v>0.83856216422641239</v>
      </c>
      <c r="O52" s="28">
        <f t="shared" si="10"/>
        <v>-91.44866999191143</v>
      </c>
      <c r="P52" s="28">
        <f t="shared" si="11"/>
        <v>243.55280161764406</v>
      </c>
      <c r="Q52" s="28">
        <f t="shared" si="8"/>
        <v>4.9704653391355933</v>
      </c>
      <c r="R52" s="28">
        <f t="shared" si="9"/>
        <v>-18.398412171166079</v>
      </c>
    </row>
    <row r="53" spans="1:18" x14ac:dyDescent="0.15">
      <c r="A53" s="1">
        <v>42767</v>
      </c>
      <c r="B53">
        <v>50</v>
      </c>
      <c r="C53">
        <v>49</v>
      </c>
      <c r="D53" s="15">
        <f t="shared" si="17"/>
        <v>52.25</v>
      </c>
      <c r="E53" s="6">
        <f t="shared" si="18"/>
        <v>51.666666666666671</v>
      </c>
      <c r="F53" s="13">
        <f t="shared" si="19"/>
        <v>0.94838709677419342</v>
      </c>
      <c r="G53" s="6">
        <v>0.95403804490496269</v>
      </c>
      <c r="H53" s="6">
        <f t="shared" si="16"/>
        <v>0.95608269748552765</v>
      </c>
      <c r="I53">
        <f t="shared" si="2"/>
        <v>51.250796744746779</v>
      </c>
      <c r="J53">
        <f t="shared" si="3"/>
        <v>49.985642163483178</v>
      </c>
      <c r="K53">
        <f t="shared" si="4"/>
        <v>47.790407595209324</v>
      </c>
      <c r="L53">
        <f t="shared" si="5"/>
        <v>1.2095924047906763</v>
      </c>
      <c r="M53">
        <f t="shared" si="15"/>
        <v>1.2095924047906763</v>
      </c>
      <c r="N53">
        <f t="shared" si="7"/>
        <v>1.4631137857272913</v>
      </c>
      <c r="O53" s="28">
        <f t="shared" si="10"/>
        <v>-90.239077587120761</v>
      </c>
      <c r="P53" s="28">
        <f t="shared" si="11"/>
        <v>244.76239402243473</v>
      </c>
      <c r="Q53" s="28">
        <f t="shared" si="8"/>
        <v>4.8952478804486947</v>
      </c>
      <c r="R53" s="28">
        <f t="shared" si="9"/>
        <v>-18.434015966286371</v>
      </c>
    </row>
    <row r="54" spans="1:18" x14ac:dyDescent="0.15">
      <c r="A54" s="1">
        <v>42795</v>
      </c>
      <c r="B54">
        <v>51</v>
      </c>
      <c r="C54">
        <v>62</v>
      </c>
      <c r="D54" s="15">
        <f t="shared" si="17"/>
        <v>52.666666666666664</v>
      </c>
      <c r="E54" s="6">
        <f t="shared" si="18"/>
        <v>52.458333333333329</v>
      </c>
      <c r="F54" s="13">
        <f t="shared" si="19"/>
        <v>1.1818903891977761</v>
      </c>
      <c r="G54" s="6">
        <v>1.0790153932454911</v>
      </c>
      <c r="H54" s="6">
        <f t="shared" si="16"/>
        <v>1.081327891808888</v>
      </c>
      <c r="I54">
        <f t="shared" si="2"/>
        <v>57.336909987852025</v>
      </c>
      <c r="J54">
        <f t="shared" si="3"/>
        <v>50.305566274358476</v>
      </c>
      <c r="K54">
        <f t="shared" si="4"/>
        <v>54.396811925704348</v>
      </c>
      <c r="L54">
        <f t="shared" si="5"/>
        <v>7.6031880742956517</v>
      </c>
      <c r="M54">
        <f t="shared" si="15"/>
        <v>7.6031880742956517</v>
      </c>
      <c r="N54">
        <f t="shared" si="7"/>
        <v>57.808468893111623</v>
      </c>
      <c r="O54" s="28">
        <f t="shared" si="10"/>
        <v>-82.635889512825116</v>
      </c>
      <c r="P54" s="28">
        <f t="shared" si="11"/>
        <v>252.36558209673038</v>
      </c>
      <c r="Q54" s="28">
        <f t="shared" si="8"/>
        <v>4.9483447469947137</v>
      </c>
      <c r="R54" s="28">
        <f t="shared" si="9"/>
        <v>-16.699703383239921</v>
      </c>
    </row>
    <row r="55" spans="1:18" x14ac:dyDescent="0.15">
      <c r="A55" s="1">
        <v>42826</v>
      </c>
      <c r="B55">
        <v>52</v>
      </c>
      <c r="C55">
        <v>62</v>
      </c>
      <c r="D55" s="15">
        <f t="shared" si="17"/>
        <v>53.333333333333336</v>
      </c>
      <c r="E55" s="6">
        <f t="shared" si="18"/>
        <v>53</v>
      </c>
      <c r="F55" s="13">
        <f t="shared" si="19"/>
        <v>1.1698113207547169</v>
      </c>
      <c r="G55" s="6">
        <v>1.1164343249108764</v>
      </c>
      <c r="H55" s="6">
        <f t="shared" si="16"/>
        <v>1.11882701809083</v>
      </c>
      <c r="I55">
        <f t="shared" si="2"/>
        <v>55.41517946697158</v>
      </c>
      <c r="J55">
        <f t="shared" si="3"/>
        <v>50.625490385233775</v>
      </c>
      <c r="K55">
        <f t="shared" si="4"/>
        <v>56.641166447097085</v>
      </c>
      <c r="L55">
        <f t="shared" si="5"/>
        <v>5.3588335529029152</v>
      </c>
      <c r="M55">
        <f t="shared" si="15"/>
        <v>5.3588335529029152</v>
      </c>
      <c r="N55">
        <f t="shared" si="7"/>
        <v>28.717097047718081</v>
      </c>
      <c r="O55" s="28">
        <f t="shared" si="10"/>
        <v>-77.277055959922194</v>
      </c>
      <c r="P55" s="28">
        <f t="shared" si="11"/>
        <v>257.72441564963327</v>
      </c>
      <c r="Q55" s="28">
        <f t="shared" si="8"/>
        <v>4.9562387624929478</v>
      </c>
      <c r="R55" s="28">
        <f t="shared" si="9"/>
        <v>-15.591875142240417</v>
      </c>
    </row>
    <row r="56" spans="1:18" x14ac:dyDescent="0.15">
      <c r="A56" s="1">
        <v>42856</v>
      </c>
      <c r="B56">
        <v>53</v>
      </c>
      <c r="C56">
        <v>58</v>
      </c>
      <c r="D56" s="15">
        <f t="shared" si="17"/>
        <v>54.166666666666664</v>
      </c>
      <c r="E56" s="6">
        <f t="shared" si="18"/>
        <v>53.75</v>
      </c>
      <c r="F56" s="13">
        <f t="shared" si="19"/>
        <v>1.0790697674418606</v>
      </c>
      <c r="G56" s="6">
        <v>1.0873777999571892</v>
      </c>
      <c r="H56" s="6">
        <f t="shared" si="16"/>
        <v>1.0897082204646364</v>
      </c>
      <c r="I56">
        <f t="shared" si="2"/>
        <v>53.225256918103824</v>
      </c>
      <c r="J56">
        <f t="shared" si="3"/>
        <v>50.945414496109073</v>
      </c>
      <c r="K56">
        <f t="shared" si="4"/>
        <v>55.515636971388311</v>
      </c>
      <c r="L56">
        <f t="shared" si="5"/>
        <v>2.4843630286116891</v>
      </c>
      <c r="M56">
        <f t="shared" si="15"/>
        <v>2.4843630286116891</v>
      </c>
      <c r="N56">
        <f t="shared" si="7"/>
        <v>6.1720596579326443</v>
      </c>
      <c r="O56" s="28">
        <f t="shared" si="10"/>
        <v>-74.792692931310512</v>
      </c>
      <c r="P56" s="28">
        <f t="shared" si="11"/>
        <v>260.20877867824498</v>
      </c>
      <c r="Q56" s="28">
        <f t="shared" si="8"/>
        <v>4.9095995977027354</v>
      </c>
      <c r="R56" s="28">
        <f t="shared" si="9"/>
        <v>-15.233969989387113</v>
      </c>
    </row>
    <row r="57" spans="1:18" x14ac:dyDescent="0.15">
      <c r="A57" s="1">
        <v>42887</v>
      </c>
      <c r="B57">
        <v>54</v>
      </c>
      <c r="C57">
        <v>59</v>
      </c>
      <c r="D57" s="15">
        <f t="shared" si="17"/>
        <v>54.75</v>
      </c>
      <c r="E57" s="6">
        <f t="shared" si="18"/>
        <v>54.458333333333329</v>
      </c>
      <c r="F57" s="13">
        <f t="shared" si="19"/>
        <v>1.083397092578424</v>
      </c>
      <c r="G57" s="6">
        <v>1.0821876721414301</v>
      </c>
      <c r="H57" s="6">
        <f t="shared" si="16"/>
        <v>1.0845069693941094</v>
      </c>
      <c r="I57">
        <f t="shared" si="2"/>
        <v>54.402601057475934</v>
      </c>
      <c r="J57">
        <f t="shared" si="3"/>
        <v>51.265338606984372</v>
      </c>
      <c r="K57">
        <f t="shared" si="4"/>
        <v>55.597617007623455</v>
      </c>
      <c r="L57">
        <f t="shared" si="5"/>
        <v>3.4023829923765447</v>
      </c>
      <c r="M57">
        <f t="shared" si="15"/>
        <v>3.4023829923765447</v>
      </c>
      <c r="N57">
        <f t="shared" si="7"/>
        <v>11.57621002681317</v>
      </c>
      <c r="O57" s="28">
        <f t="shared" si="10"/>
        <v>-71.390309938933967</v>
      </c>
      <c r="P57" s="28">
        <f t="shared" si="11"/>
        <v>263.61116167062153</v>
      </c>
      <c r="Q57" s="28">
        <f t="shared" si="8"/>
        <v>4.8816881790855842</v>
      </c>
      <c r="R57" s="28">
        <f t="shared" si="9"/>
        <v>-14.624102834914474</v>
      </c>
    </row>
    <row r="58" spans="1:18" x14ac:dyDescent="0.15">
      <c r="A58" s="1">
        <v>42917</v>
      </c>
      <c r="B58">
        <v>55</v>
      </c>
      <c r="C58">
        <v>64</v>
      </c>
      <c r="D58" s="15">
        <f t="shared" si="17"/>
        <v>55.25</v>
      </c>
      <c r="E58" s="6">
        <f t="shared" si="18"/>
        <v>55</v>
      </c>
      <c r="F58" s="14">
        <f t="shared" si="19"/>
        <v>1.1636363636363636</v>
      </c>
      <c r="G58" s="8">
        <v>1.0966206043557629</v>
      </c>
      <c r="H58" s="6">
        <f t="shared" si="16"/>
        <v>1.0989708336370492</v>
      </c>
      <c r="I58">
        <f t="shared" si="2"/>
        <v>58.23630440508753</v>
      </c>
      <c r="J58">
        <f t="shared" si="3"/>
        <v>51.585262717859663</v>
      </c>
      <c r="K58">
        <f t="shared" si="4"/>
        <v>56.690699172432424</v>
      </c>
      <c r="L58">
        <f t="shared" si="5"/>
        <v>7.3093008275675757</v>
      </c>
      <c r="M58">
        <f t="shared" si="15"/>
        <v>7.3093008275675757</v>
      </c>
      <c r="N58">
        <f t="shared" si="7"/>
        <v>53.42587858788005</v>
      </c>
      <c r="O58" s="28">
        <f t="shared" si="10"/>
        <v>-64.081009111366399</v>
      </c>
      <c r="P58" s="28">
        <f t="shared" si="11"/>
        <v>270.92046249818912</v>
      </c>
      <c r="Q58" s="28">
        <f t="shared" si="8"/>
        <v>4.9258265908761656</v>
      </c>
      <c r="R58" s="28">
        <f t="shared" si="9"/>
        <v>-13.009189001914944</v>
      </c>
    </row>
    <row r="59" spans="1:18" x14ac:dyDescent="0.15">
      <c r="A59" s="1">
        <v>42948</v>
      </c>
      <c r="B59">
        <v>56</v>
      </c>
      <c r="C59">
        <v>62</v>
      </c>
      <c r="D59" s="15">
        <f t="shared" si="17"/>
        <v>55.833333333333336</v>
      </c>
      <c r="E59" s="6">
        <f t="shared" si="18"/>
        <v>55.541666666666671</v>
      </c>
      <c r="F59" s="14">
        <f t="shared" si="19"/>
        <v>1.1162790697674418</v>
      </c>
      <c r="G59" s="6">
        <v>1.1241451675272578</v>
      </c>
      <c r="H59" s="6">
        <f t="shared" si="16"/>
        <v>1.1265543862476111</v>
      </c>
      <c r="I59">
        <f t="shared" si="2"/>
        <v>55.035070438554669</v>
      </c>
      <c r="J59">
        <f t="shared" si="3"/>
        <v>51.905186828734969</v>
      </c>
      <c r="K59">
        <f t="shared" si="4"/>
        <v>58.474015890913108</v>
      </c>
      <c r="L59">
        <f t="shared" si="5"/>
        <v>3.5259841090868917</v>
      </c>
      <c r="M59">
        <f t="shared" si="15"/>
        <v>3.5259841090868917</v>
      </c>
      <c r="N59">
        <f t="shared" si="7"/>
        <v>12.432563937533281</v>
      </c>
      <c r="O59" s="28">
        <f t="shared" si="10"/>
        <v>-60.555025002279507</v>
      </c>
      <c r="P59" s="28">
        <f t="shared" si="11"/>
        <v>274.44644660727602</v>
      </c>
      <c r="Q59" s="28">
        <f t="shared" si="8"/>
        <v>4.9008294037013576</v>
      </c>
      <c r="R59" s="28">
        <f t="shared" si="9"/>
        <v>-12.356076903339106</v>
      </c>
    </row>
    <row r="60" spans="1:18" x14ac:dyDescent="0.15">
      <c r="A60" s="1">
        <v>42979</v>
      </c>
      <c r="B60">
        <v>57</v>
      </c>
      <c r="C60">
        <v>50</v>
      </c>
      <c r="D60" s="15">
        <f t="shared" si="17"/>
        <v>55.666666666666664</v>
      </c>
      <c r="E60" s="6">
        <f t="shared" si="18"/>
        <v>55.75</v>
      </c>
      <c r="F60" s="14">
        <f t="shared" si="19"/>
        <v>0.89686098654708524</v>
      </c>
      <c r="G60" s="6">
        <v>0.97186999215451508</v>
      </c>
      <c r="H60" s="6">
        <f t="shared" si="16"/>
        <v>0.97395286138393911</v>
      </c>
      <c r="I60">
        <f t="shared" si="2"/>
        <v>51.337186821292832</v>
      </c>
      <c r="J60">
        <f t="shared" si="3"/>
        <v>52.225110939610261</v>
      </c>
      <c r="K60">
        <f t="shared" si="4"/>
        <v>50.864796235727077</v>
      </c>
      <c r="L60">
        <f t="shared" si="5"/>
        <v>-0.86479623572707709</v>
      </c>
      <c r="M60">
        <f t="shared" si="15"/>
        <v>0.86479623572707709</v>
      </c>
      <c r="N60">
        <f t="shared" si="7"/>
        <v>0.7478725293277223</v>
      </c>
      <c r="O60" s="28">
        <f t="shared" si="10"/>
        <v>-61.419821238006584</v>
      </c>
      <c r="P60" s="28">
        <f t="shared" si="11"/>
        <v>275.31124284300307</v>
      </c>
      <c r="Q60" s="28">
        <f t="shared" si="8"/>
        <v>4.8300218042632119</v>
      </c>
      <c r="R60" s="28">
        <f t="shared" si="9"/>
        <v>-12.716261691364306</v>
      </c>
    </row>
    <row r="61" spans="1:18" x14ac:dyDescent="0.15">
      <c r="A61" s="1">
        <v>43009</v>
      </c>
      <c r="B61">
        <v>58</v>
      </c>
      <c r="C61">
        <v>52</v>
      </c>
      <c r="D61" s="15">
        <f t="shared" si="17"/>
        <v>55.916666666666664</v>
      </c>
      <c r="E61" s="6">
        <f t="shared" si="18"/>
        <v>55.791666666666664</v>
      </c>
      <c r="F61" s="14">
        <f t="shared" si="19"/>
        <v>0.93203883495145634</v>
      </c>
      <c r="G61" s="6">
        <v>0.96649092401691061</v>
      </c>
      <c r="H61" s="6">
        <f t="shared" si="16"/>
        <v>0.96856226506293841</v>
      </c>
      <c r="I61">
        <f t="shared" si="2"/>
        <v>53.687823566635622</v>
      </c>
      <c r="J61">
        <f t="shared" si="3"/>
        <v>52.545035050485566</v>
      </c>
      <c r="K61">
        <f t="shared" si="4"/>
        <v>50.893138166309789</v>
      </c>
      <c r="L61">
        <f t="shared" si="5"/>
        <v>1.1068618336902105</v>
      </c>
      <c r="M61">
        <f t="shared" si="15"/>
        <v>1.1068618336902105</v>
      </c>
      <c r="N61">
        <f t="shared" si="7"/>
        <v>1.2251431188800552</v>
      </c>
      <c r="O61" s="28">
        <f t="shared" si="10"/>
        <v>-60.312959404316373</v>
      </c>
      <c r="P61" s="28">
        <f t="shared" si="11"/>
        <v>276.4181046766933</v>
      </c>
      <c r="Q61" s="28">
        <f t="shared" si="8"/>
        <v>4.7658293909774709</v>
      </c>
      <c r="R61" s="28">
        <f t="shared" si="9"/>
        <v>-12.655291336802595</v>
      </c>
    </row>
    <row r="62" spans="1:18" x14ac:dyDescent="0.15">
      <c r="A62" s="1">
        <v>43040</v>
      </c>
      <c r="B62">
        <v>59</v>
      </c>
      <c r="C62">
        <v>50</v>
      </c>
      <c r="D62" s="15">
        <f t="shared" si="17"/>
        <v>56.416666666666664</v>
      </c>
      <c r="E62" s="6">
        <f t="shared" si="18"/>
        <v>56.166666666666664</v>
      </c>
      <c r="F62" s="14">
        <f t="shared" si="19"/>
        <v>0.89020771513353114</v>
      </c>
      <c r="G62" s="6">
        <v>0.83958516819286566</v>
      </c>
      <c r="H62" s="6">
        <f t="shared" si="16"/>
        <v>0.84138453037754735</v>
      </c>
      <c r="I62">
        <f t="shared" si="2"/>
        <v>59.425860822000047</v>
      </c>
      <c r="J62">
        <f t="shared" si="3"/>
        <v>52.864959161360858</v>
      </c>
      <c r="K62">
        <f t="shared" si="4"/>
        <v>44.479758837409825</v>
      </c>
      <c r="L62">
        <f t="shared" si="5"/>
        <v>5.5202411625901746</v>
      </c>
      <c r="M62">
        <f t="shared" si="15"/>
        <v>5.5202411625901746</v>
      </c>
      <c r="N62">
        <f t="shared" si="7"/>
        <v>30.473062493154924</v>
      </c>
      <c r="O62" s="28">
        <f t="shared" si="10"/>
        <v>-54.792718241726199</v>
      </c>
      <c r="P62" s="28">
        <f t="shared" si="11"/>
        <v>281.9383458392835</v>
      </c>
      <c r="Q62" s="28">
        <f t="shared" si="8"/>
        <v>4.7786160311742965</v>
      </c>
      <c r="R62" s="28">
        <f t="shared" si="9"/>
        <v>-11.466231621095835</v>
      </c>
    </row>
    <row r="63" spans="1:18" x14ac:dyDescent="0.15">
      <c r="A63" s="1">
        <v>43070</v>
      </c>
      <c r="B63">
        <v>60</v>
      </c>
      <c r="C63">
        <v>44</v>
      </c>
      <c r="D63" s="15">
        <f t="shared" si="17"/>
        <v>56.75</v>
      </c>
      <c r="E63" s="6">
        <f t="shared" si="18"/>
        <v>56.583333333333329</v>
      </c>
      <c r="F63" s="14">
        <f t="shared" si="19"/>
        <v>0.77761413843888072</v>
      </c>
      <c r="G63" s="6">
        <v>0.77085057600204898</v>
      </c>
      <c r="H63" s="6">
        <f t="shared" si="16"/>
        <v>0.77250262921719048</v>
      </c>
      <c r="I63">
        <f t="shared" si="2"/>
        <v>56.957734945947117</v>
      </c>
      <c r="J63">
        <f t="shared" si="3"/>
        <v>53.184883272236156</v>
      </c>
      <c r="K63">
        <f t="shared" si="4"/>
        <v>41.085462162411801</v>
      </c>
      <c r="L63">
        <f t="shared" si="5"/>
        <v>2.914537837588199</v>
      </c>
      <c r="M63">
        <f t="shared" si="15"/>
        <v>2.914537837588199</v>
      </c>
      <c r="N63">
        <f t="shared" si="7"/>
        <v>8.4945308067332945</v>
      </c>
      <c r="O63" s="28">
        <f t="shared" si="10"/>
        <v>-51.878180404138</v>
      </c>
      <c r="P63" s="28">
        <f t="shared" si="11"/>
        <v>284.85288367687167</v>
      </c>
      <c r="Q63" s="28">
        <f t="shared" si="8"/>
        <v>4.7475480612811944</v>
      </c>
      <c r="R63" s="28">
        <f t="shared" si="9"/>
        <v>-10.927362869105515</v>
      </c>
    </row>
    <row r="64" spans="1:18" x14ac:dyDescent="0.15">
      <c r="A64" s="1">
        <v>43101</v>
      </c>
      <c r="B64">
        <v>61</v>
      </c>
      <c r="C64">
        <v>51</v>
      </c>
      <c r="D64" s="15">
        <f t="shared" si="17"/>
        <v>56.666666666666664</v>
      </c>
      <c r="E64" s="6">
        <f t="shared" si="18"/>
        <v>56.708333333333329</v>
      </c>
      <c r="F64" s="14">
        <f t="shared" si="19"/>
        <v>0.89933872152828809</v>
      </c>
      <c r="G64" s="7">
        <v>0.88572145736942542</v>
      </c>
      <c r="H64" s="6">
        <f t="shared" si="16"/>
        <v>0.88761969682973174</v>
      </c>
      <c r="I64">
        <f t="shared" si="2"/>
        <v>57.457039520589987</v>
      </c>
      <c r="J64">
        <f t="shared" si="3"/>
        <v>53.504807383111455</v>
      </c>
      <c r="K64">
        <f t="shared" si="4"/>
        <v>47.491920908330584</v>
      </c>
      <c r="L64">
        <f t="shared" si="5"/>
        <v>3.5080790916694156</v>
      </c>
      <c r="M64">
        <f t="shared" si="15"/>
        <v>3.5080790916694156</v>
      </c>
      <c r="N64">
        <f t="shared" si="7"/>
        <v>12.306618913408112</v>
      </c>
      <c r="O64" s="28">
        <f t="shared" si="10"/>
        <v>-48.370101312468584</v>
      </c>
      <c r="P64" s="28">
        <f t="shared" si="11"/>
        <v>288.36096276854107</v>
      </c>
      <c r="Q64" s="28">
        <f t="shared" si="8"/>
        <v>4.7272288978449355</v>
      </c>
      <c r="R64" s="28">
        <f t="shared" si="9"/>
        <v>-10.232231685357927</v>
      </c>
    </row>
    <row r="65" spans="1:18" x14ac:dyDescent="0.15">
      <c r="A65" s="1">
        <v>43132</v>
      </c>
      <c r="B65">
        <v>62</v>
      </c>
      <c r="C65">
        <v>56</v>
      </c>
      <c r="D65" s="15">
        <f t="shared" si="17"/>
        <v>57.5</v>
      </c>
      <c r="E65" s="6">
        <f t="shared" si="18"/>
        <v>57.083333333333329</v>
      </c>
      <c r="F65" s="14">
        <f t="shared" si="19"/>
        <v>0.98102189781021909</v>
      </c>
      <c r="G65" s="6">
        <v>0.95403804490496269</v>
      </c>
      <c r="H65" s="6">
        <f t="shared" si="16"/>
        <v>0.95608269748552765</v>
      </c>
      <c r="I65">
        <f t="shared" si="2"/>
        <v>58.572339136853465</v>
      </c>
      <c r="J65">
        <f t="shared" si="3"/>
        <v>53.824731493986754</v>
      </c>
      <c r="K65">
        <f t="shared" si="4"/>
        <v>51.460894478205091</v>
      </c>
      <c r="L65">
        <f t="shared" si="5"/>
        <v>4.5391055217949088</v>
      </c>
      <c r="M65">
        <f t="shared" si="15"/>
        <v>4.5391055217949088</v>
      </c>
      <c r="N65">
        <f t="shared" si="7"/>
        <v>20.603478937989031</v>
      </c>
      <c r="O65" s="28">
        <f t="shared" si="10"/>
        <v>-43.830995790673676</v>
      </c>
      <c r="P65" s="28">
        <f t="shared" si="11"/>
        <v>292.90006829033598</v>
      </c>
      <c r="Q65" s="28">
        <f t="shared" si="8"/>
        <v>4.7241946498441285</v>
      </c>
      <c r="R65" s="28">
        <f t="shared" si="9"/>
        <v>-9.2779826064363906</v>
      </c>
    </row>
    <row r="66" spans="1:18" x14ac:dyDescent="0.15">
      <c r="A66" s="1">
        <v>43160</v>
      </c>
      <c r="B66">
        <v>63</v>
      </c>
      <c r="C66">
        <v>60</v>
      </c>
      <c r="D66" s="15">
        <f t="shared" si="17"/>
        <v>58.416666666666664</v>
      </c>
      <c r="E66" s="6">
        <f t="shared" si="18"/>
        <v>57.958333333333329</v>
      </c>
      <c r="F66" s="14">
        <f t="shared" si="19"/>
        <v>1.0352264557872035</v>
      </c>
      <c r="G66" s="6">
        <v>1.0790153932454911</v>
      </c>
      <c r="H66" s="6">
        <f t="shared" si="16"/>
        <v>1.081327891808888</v>
      </c>
      <c r="I66">
        <f t="shared" si="2"/>
        <v>55.487332246308405</v>
      </c>
      <c r="J66">
        <f t="shared" si="3"/>
        <v>54.144655604862052</v>
      </c>
      <c r="K66">
        <f t="shared" si="4"/>
        <v>58.548126297923773</v>
      </c>
      <c r="L66">
        <f t="shared" si="5"/>
        <v>1.4518737020762273</v>
      </c>
      <c r="M66">
        <f t="shared" si="15"/>
        <v>1.4518737020762273</v>
      </c>
      <c r="N66">
        <f t="shared" si="7"/>
        <v>2.10793724678053</v>
      </c>
      <c r="O66" s="28">
        <f t="shared" si="10"/>
        <v>-42.379122088597448</v>
      </c>
      <c r="P66" s="28">
        <f t="shared" si="11"/>
        <v>294.35194199241221</v>
      </c>
      <c r="Q66" s="28">
        <f t="shared" si="8"/>
        <v>4.6722530474986064</v>
      </c>
      <c r="R66" s="28">
        <f t="shared" si="9"/>
        <v>-9.0703824595472291</v>
      </c>
    </row>
    <row r="67" spans="1:18" x14ac:dyDescent="0.15">
      <c r="A67" s="1">
        <v>43191</v>
      </c>
      <c r="B67">
        <v>64</v>
      </c>
      <c r="C67">
        <v>65</v>
      </c>
      <c r="D67" s="15">
        <f t="shared" si="17"/>
        <v>59.5</v>
      </c>
      <c r="E67" s="6">
        <f t="shared" si="18"/>
        <v>58.958333333333329</v>
      </c>
      <c r="F67" s="14">
        <f t="shared" si="19"/>
        <v>1.1024734982332156</v>
      </c>
      <c r="G67" s="6">
        <v>1.1164343249108764</v>
      </c>
      <c r="H67" s="6">
        <f t="shared" si="16"/>
        <v>1.11882701809083</v>
      </c>
      <c r="I67">
        <f t="shared" si="2"/>
        <v>58.096559118599238</v>
      </c>
      <c r="J67">
        <f t="shared" si="3"/>
        <v>54.464579715737344</v>
      </c>
      <c r="K67">
        <f t="shared" si="4"/>
        <v>60.936443314928717</v>
      </c>
      <c r="L67">
        <f t="shared" si="5"/>
        <v>4.0635566850712834</v>
      </c>
      <c r="M67">
        <f t="shared" si="15"/>
        <v>4.0635566850712834</v>
      </c>
      <c r="N67">
        <f t="shared" si="7"/>
        <v>16.512492932787517</v>
      </c>
      <c r="O67" s="28">
        <f t="shared" si="10"/>
        <v>-38.315565403526165</v>
      </c>
      <c r="P67" s="28">
        <f t="shared" si="11"/>
        <v>298.41549867748347</v>
      </c>
      <c r="Q67" s="28">
        <f t="shared" si="8"/>
        <v>4.6627421668356792</v>
      </c>
      <c r="R67" s="28">
        <f t="shared" si="9"/>
        <v>-8.2173888309866854</v>
      </c>
    </row>
    <row r="68" spans="1:18" x14ac:dyDescent="0.15">
      <c r="A68" s="1">
        <v>43221</v>
      </c>
      <c r="B68">
        <v>65</v>
      </c>
      <c r="C68">
        <v>64</v>
      </c>
      <c r="D68" s="15">
        <f t="shared" si="17"/>
        <v>59.583333333333336</v>
      </c>
      <c r="E68" s="6">
        <f t="shared" si="18"/>
        <v>59.541666666666671</v>
      </c>
      <c r="F68" s="14">
        <f t="shared" si="19"/>
        <v>1.0748775367389782</v>
      </c>
      <c r="G68" s="6">
        <v>1.0873777999571892</v>
      </c>
      <c r="H68" s="6">
        <f t="shared" si="16"/>
        <v>1.0897082204646364</v>
      </c>
      <c r="I68">
        <f t="shared" si="2"/>
        <v>58.731317978597325</v>
      </c>
      <c r="J68">
        <f t="shared" si="3"/>
        <v>54.784503826612649</v>
      </c>
      <c r="K68">
        <f t="shared" si="4"/>
        <v>59.699124173936134</v>
      </c>
      <c r="L68">
        <f t="shared" si="5"/>
        <v>4.3008758260638658</v>
      </c>
      <c r="M68">
        <f t="shared" si="15"/>
        <v>4.3008758260638658</v>
      </c>
      <c r="N68">
        <f t="shared" si="7"/>
        <v>18.497532871220539</v>
      </c>
      <c r="O68" s="28">
        <f t="shared" si="10"/>
        <v>-34.014689577462299</v>
      </c>
      <c r="P68" s="28">
        <f t="shared" si="11"/>
        <v>302.71637450354734</v>
      </c>
      <c r="Q68" s="28">
        <f t="shared" si="8"/>
        <v>4.6571749923622665</v>
      </c>
      <c r="R68" s="28">
        <f t="shared" si="9"/>
        <v>-7.303717303568396</v>
      </c>
    </row>
    <row r="69" spans="1:18" x14ac:dyDescent="0.15">
      <c r="A69" s="1">
        <v>43252</v>
      </c>
      <c r="B69">
        <v>66</v>
      </c>
      <c r="C69">
        <v>63</v>
      </c>
      <c r="D69" s="15">
        <f>AVERAGE(C64:C75)</f>
        <v>59.833333333333336</v>
      </c>
      <c r="E69" s="6">
        <f t="shared" si="18"/>
        <v>59.708333333333336</v>
      </c>
      <c r="F69" s="10">
        <f t="shared" si="19"/>
        <v>1.0551290997906488</v>
      </c>
      <c r="G69" s="6">
        <v>1.0821876721414301</v>
      </c>
      <c r="H69" s="6">
        <f t="shared" si="16"/>
        <v>1.0845069693941094</v>
      </c>
      <c r="I69">
        <f t="shared" ref="I69:I75" si="20">C69/H69</f>
        <v>58.090912993575998</v>
      </c>
      <c r="J69">
        <f t="shared" ref="J69" si="21">$T$17+$T$18*B69</f>
        <v>55.104427937487941</v>
      </c>
      <c r="K69">
        <f t="shared" ref="K69:K75" si="22">J69*H69</f>
        <v>59.761136142681138</v>
      </c>
      <c r="L69">
        <f t="shared" ref="L69:L75" si="23">C69-K69</f>
        <v>3.2388638573188615</v>
      </c>
      <c r="M69">
        <f t="shared" ref="M69:M75" si="24">ABS(L69)</f>
        <v>3.2388638573188615</v>
      </c>
      <c r="N69">
        <f t="shared" ref="N69:N75" si="25">L69*L69</f>
        <v>10.490239086246415</v>
      </c>
      <c r="O69" s="28">
        <f t="shared" si="10"/>
        <v>-30.775825720143438</v>
      </c>
      <c r="P69" s="28">
        <f t="shared" si="11"/>
        <v>305.95523836086619</v>
      </c>
      <c r="Q69" s="28">
        <f t="shared" ref="Q69:Q75" si="26">P69/B69</f>
        <v>4.6356854297100938</v>
      </c>
      <c r="R69" s="28">
        <f t="shared" ref="R69:R75" si="27">O69/Q69</f>
        <v>-6.6388943311168749</v>
      </c>
    </row>
    <row r="70" spans="1:18" x14ac:dyDescent="0.15">
      <c r="A70" s="1">
        <v>43282</v>
      </c>
      <c r="B70">
        <v>67</v>
      </c>
      <c r="C70">
        <v>63</v>
      </c>
      <c r="G70" s="8">
        <v>1.0966206043557629</v>
      </c>
      <c r="H70" s="6">
        <f t="shared" si="16"/>
        <v>1.0989708336370492</v>
      </c>
      <c r="I70">
        <f t="shared" si="20"/>
        <v>57.326362148758037</v>
      </c>
      <c r="J70">
        <f>$T$17+$T$18*B70</f>
        <v>55.424352048363239</v>
      </c>
      <c r="K70">
        <f t="shared" si="22"/>
        <v>60.90974637438304</v>
      </c>
      <c r="L70">
        <f t="shared" si="23"/>
        <v>2.0902536256169597</v>
      </c>
      <c r="M70">
        <f t="shared" si="24"/>
        <v>2.0902536256169597</v>
      </c>
      <c r="N70">
        <f t="shared" si="25"/>
        <v>4.3691602194048453</v>
      </c>
      <c r="O70" s="28">
        <f t="shared" ref="O70:O75" si="28">O69+L70</f>
        <v>-28.685572094526478</v>
      </c>
      <c r="P70" s="28">
        <f t="shared" ref="P70:P75" si="29">P69+M70</f>
        <v>308.04549198648317</v>
      </c>
      <c r="Q70" s="28">
        <f t="shared" si="26"/>
        <v>4.5976939102460177</v>
      </c>
      <c r="R70" s="28">
        <f t="shared" si="27"/>
        <v>-6.2391217541907968</v>
      </c>
    </row>
    <row r="71" spans="1:18" x14ac:dyDescent="0.15">
      <c r="A71" s="1">
        <v>43313</v>
      </c>
      <c r="B71">
        <v>68</v>
      </c>
      <c r="C71">
        <v>72</v>
      </c>
      <c r="G71" s="6">
        <v>1.1241451675272578</v>
      </c>
      <c r="H71" s="6">
        <f t="shared" si="16"/>
        <v>1.1265543862476111</v>
      </c>
      <c r="I71">
        <f t="shared" si="20"/>
        <v>63.911694702837686</v>
      </c>
      <c r="J71">
        <f t="shared" ref="J71:J75" si="30">$T$17+$T$18*B71</f>
        <v>55.744276159238538</v>
      </c>
      <c r="K71">
        <f t="shared" si="22"/>
        <v>62.79895881538831</v>
      </c>
      <c r="L71">
        <f t="shared" si="23"/>
        <v>9.2010411846116895</v>
      </c>
      <c r="M71">
        <f>ABS(L71)</f>
        <v>9.2010411846116895</v>
      </c>
      <c r="N71">
        <f t="shared" si="25"/>
        <v>84.659158880920486</v>
      </c>
      <c r="O71" s="28">
        <f t="shared" si="28"/>
        <v>-19.484530909914788</v>
      </c>
      <c r="P71" s="28">
        <f t="shared" si="29"/>
        <v>317.24653317109488</v>
      </c>
      <c r="Q71" s="28">
        <f t="shared" si="26"/>
        <v>4.6653901936925717</v>
      </c>
      <c r="R71" s="28">
        <f t="shared" si="27"/>
        <v>-4.1763989936484043</v>
      </c>
    </row>
    <row r="72" spans="1:18" x14ac:dyDescent="0.15">
      <c r="A72" s="1">
        <v>43344</v>
      </c>
      <c r="B72">
        <v>69</v>
      </c>
      <c r="C72">
        <v>61</v>
      </c>
      <c r="G72" s="6">
        <v>0.97186999215451508</v>
      </c>
      <c r="H72" s="6">
        <f t="shared" si="16"/>
        <v>0.97395286138393911</v>
      </c>
      <c r="I72">
        <f t="shared" si="20"/>
        <v>62.631367921977251</v>
      </c>
      <c r="J72">
        <f t="shared" si="30"/>
        <v>56.064200270113837</v>
      </c>
      <c r="K72">
        <f t="shared" si="22"/>
        <v>54.603888274279583</v>
      </c>
      <c r="L72">
        <f t="shared" si="23"/>
        <v>6.3961117257204165</v>
      </c>
      <c r="M72">
        <f t="shared" si="24"/>
        <v>6.3961117257204165</v>
      </c>
      <c r="N72">
        <f t="shared" si="25"/>
        <v>40.910245207898207</v>
      </c>
      <c r="O72" s="28">
        <f t="shared" si="28"/>
        <v>-13.088419184194372</v>
      </c>
      <c r="P72" s="28">
        <f t="shared" si="29"/>
        <v>323.64264489681528</v>
      </c>
      <c r="Q72" s="28">
        <f t="shared" si="26"/>
        <v>4.6904731144465988</v>
      </c>
      <c r="R72" s="28">
        <f t="shared" si="27"/>
        <v>-2.7904262245704392</v>
      </c>
    </row>
    <row r="73" spans="1:18" x14ac:dyDescent="0.15">
      <c r="A73" s="1">
        <v>43374</v>
      </c>
      <c r="B73">
        <v>70</v>
      </c>
      <c r="C73">
        <v>65</v>
      </c>
      <c r="G73" s="6">
        <v>0.96649092401691061</v>
      </c>
      <c r="H73" s="6">
        <f t="shared" si="16"/>
        <v>0.96856226506293841</v>
      </c>
      <c r="I73">
        <f t="shared" si="20"/>
        <v>67.109779458294526</v>
      </c>
      <c r="J73">
        <f t="shared" si="30"/>
        <v>56.384124380989135</v>
      </c>
      <c r="K73">
        <f t="shared" si="22"/>
        <v>54.61153522404129</v>
      </c>
      <c r="L73">
        <f t="shared" si="23"/>
        <v>10.38846477595871</v>
      </c>
      <c r="M73" s="25">
        <f t="shared" si="24"/>
        <v>10.38846477595871</v>
      </c>
      <c r="N73">
        <f t="shared" si="25"/>
        <v>107.92020040133484</v>
      </c>
      <c r="O73" s="28">
        <f t="shared" si="28"/>
        <v>-2.6999544082356621</v>
      </c>
      <c r="P73" s="28">
        <f t="shared" si="29"/>
        <v>334.03110967277399</v>
      </c>
      <c r="Q73" s="28">
        <f t="shared" si="26"/>
        <v>4.7718729953253431</v>
      </c>
      <c r="R73" s="28">
        <f t="shared" si="27"/>
        <v>-0.5658060075950494</v>
      </c>
    </row>
    <row r="74" spans="1:18" x14ac:dyDescent="0.15">
      <c r="A74" s="1">
        <v>43405</v>
      </c>
      <c r="B74">
        <v>71</v>
      </c>
      <c r="C74">
        <v>51</v>
      </c>
      <c r="G74" s="6">
        <v>0.83958516819286566</v>
      </c>
      <c r="H74" s="6">
        <f t="shared" si="16"/>
        <v>0.84138453037754735</v>
      </c>
      <c r="I74">
        <f t="shared" si="20"/>
        <v>60.614378038440051</v>
      </c>
      <c r="J74">
        <f t="shared" si="30"/>
        <v>56.704048491864427</v>
      </c>
      <c r="K74">
        <f t="shared" si="22"/>
        <v>47.709909210833025</v>
      </c>
      <c r="L74">
        <f t="shared" si="23"/>
        <v>3.2900907891669746</v>
      </c>
      <c r="M74">
        <f t="shared" si="24"/>
        <v>3.2900907891669746</v>
      </c>
      <c r="N74">
        <f t="shared" si="25"/>
        <v>10.824697400961366</v>
      </c>
      <c r="O74" s="28">
        <f t="shared" si="28"/>
        <v>0.59013638093131249</v>
      </c>
      <c r="P74" s="28">
        <f t="shared" si="29"/>
        <v>337.32120046194098</v>
      </c>
      <c r="Q74" s="28">
        <f t="shared" si="26"/>
        <v>4.7510028234076191</v>
      </c>
      <c r="R74" s="28">
        <f t="shared" si="27"/>
        <v>0.12421301415014564</v>
      </c>
    </row>
    <row r="75" spans="1:18" x14ac:dyDescent="0.15">
      <c r="A75" s="1">
        <v>43435</v>
      </c>
      <c r="B75">
        <v>72</v>
      </c>
      <c r="C75">
        <v>47</v>
      </c>
      <c r="G75" s="6">
        <v>0.77085057600204898</v>
      </c>
      <c r="H75" s="6">
        <f t="shared" si="16"/>
        <v>0.77250262921719048</v>
      </c>
      <c r="I75">
        <f t="shared" si="20"/>
        <v>60.841216874079876</v>
      </c>
      <c r="J75">
        <f t="shared" si="30"/>
        <v>57.023972602739732</v>
      </c>
      <c r="K75">
        <f t="shared" si="22"/>
        <v>44.051168764025483</v>
      </c>
      <c r="L75">
        <f t="shared" si="23"/>
        <v>2.9488312359745166</v>
      </c>
      <c r="M75">
        <f t="shared" si="24"/>
        <v>2.9488312359745166</v>
      </c>
      <c r="N75">
        <f t="shared" si="25"/>
        <v>8.6956056582589945</v>
      </c>
      <c r="O75" s="28">
        <f t="shared" si="28"/>
        <v>3.5389676169058291</v>
      </c>
      <c r="P75" s="28">
        <f t="shared" si="29"/>
        <v>340.2700316979155</v>
      </c>
      <c r="Q75" s="29">
        <f t="shared" si="26"/>
        <v>4.7259726624710483</v>
      </c>
      <c r="R75" s="31">
        <f t="shared" si="27"/>
        <v>0.74883370464852095</v>
      </c>
    </row>
    <row r="76" spans="1:18" x14ac:dyDescent="0.15">
      <c r="A76" s="1"/>
      <c r="G76" s="16"/>
    </row>
    <row r="77" spans="1:18" x14ac:dyDescent="0.15">
      <c r="A77" s="1"/>
      <c r="G77" s="33"/>
      <c r="H77" s="33"/>
      <c r="I77" s="33"/>
      <c r="J77" s="33"/>
      <c r="K77" s="33"/>
      <c r="L77" s="33"/>
      <c r="M77" s="33"/>
      <c r="N77" s="33"/>
      <c r="O77" s="33"/>
      <c r="P77" s="33"/>
    </row>
    <row r="78" spans="1:18" x14ac:dyDescent="0.15">
      <c r="A78" s="1"/>
      <c r="G78" s="33"/>
      <c r="H78" s="33"/>
      <c r="I78" s="33"/>
      <c r="J78" s="33"/>
      <c r="K78" s="33"/>
      <c r="L78" s="33"/>
      <c r="M78" s="33"/>
      <c r="N78" s="33"/>
      <c r="O78" s="33"/>
      <c r="P78" s="33"/>
    </row>
    <row r="79" spans="1:18" x14ac:dyDescent="0.15">
      <c r="A79" s="1"/>
      <c r="G79" s="33"/>
      <c r="H79" s="33"/>
      <c r="I79" s="33"/>
      <c r="J79" s="33"/>
      <c r="K79" s="33"/>
      <c r="L79" s="33"/>
      <c r="M79" s="33"/>
      <c r="N79" s="33"/>
      <c r="O79" s="33"/>
      <c r="P79" s="33"/>
    </row>
    <row r="80" spans="1:18" x14ac:dyDescent="0.15">
      <c r="A80" s="1"/>
      <c r="G80" s="33"/>
      <c r="H80" s="33"/>
      <c r="I80" s="33"/>
      <c r="J80" s="33"/>
      <c r="K80" s="33"/>
      <c r="L80" s="33"/>
      <c r="M80" s="33"/>
      <c r="N80" s="33"/>
      <c r="O80" s="33"/>
      <c r="P80" s="33"/>
    </row>
    <row r="81" spans="1:16" x14ac:dyDescent="0.15">
      <c r="A81" s="1"/>
      <c r="G81" s="33"/>
      <c r="H81" s="33"/>
      <c r="I81" s="33"/>
      <c r="J81" s="34" t="s">
        <v>40</v>
      </c>
      <c r="K81" s="34" t="s">
        <v>38</v>
      </c>
      <c r="L81" s="34" t="s">
        <v>39</v>
      </c>
      <c r="M81" s="34" t="s">
        <v>42</v>
      </c>
      <c r="N81" s="33"/>
      <c r="O81" s="33"/>
      <c r="P81" s="33"/>
    </row>
    <row r="82" spans="1:16" x14ac:dyDescent="0.15">
      <c r="A82" s="1"/>
      <c r="G82" s="33"/>
      <c r="H82" s="33"/>
      <c r="I82" s="33"/>
      <c r="J82" s="33">
        <f>AVERAGE(L4:L75)</f>
        <v>4.9152328012580959E-2</v>
      </c>
      <c r="K82" s="33">
        <f>AVERAGE(M4:M75)</f>
        <v>4.7259726624710483</v>
      </c>
      <c r="L82" s="33">
        <f>AVERAGE(N4:N75)</f>
        <v>34.535154546300241</v>
      </c>
      <c r="M82" s="33">
        <f>SUM(L4:L75)/K82</f>
        <v>0.74883370464852095</v>
      </c>
      <c r="N82" s="33"/>
      <c r="O82" s="33"/>
      <c r="P82" s="33"/>
    </row>
    <row r="83" spans="1:16" x14ac:dyDescent="0.15">
      <c r="A83" s="1"/>
      <c r="G83" s="33"/>
      <c r="H83" s="33"/>
      <c r="I83" s="33"/>
      <c r="J83" s="33"/>
      <c r="K83" s="34"/>
      <c r="L83" s="33"/>
      <c r="M83" s="33"/>
      <c r="N83" s="33"/>
      <c r="O83" s="33"/>
      <c r="P83" s="33"/>
    </row>
    <row r="84" spans="1:16" x14ac:dyDescent="0.15">
      <c r="A84" s="1"/>
      <c r="G84" s="33"/>
      <c r="H84" s="33"/>
      <c r="I84" s="33"/>
      <c r="J84" s="33"/>
      <c r="K84" s="34"/>
      <c r="L84" s="34" t="s">
        <v>41</v>
      </c>
      <c r="M84" s="33"/>
      <c r="N84" s="33"/>
      <c r="O84" s="33"/>
      <c r="P84" s="33"/>
    </row>
    <row r="85" spans="1:16" x14ac:dyDescent="0.15">
      <c r="A85" s="1"/>
      <c r="G85" s="33"/>
      <c r="H85" s="34" t="s">
        <v>47</v>
      </c>
      <c r="I85" s="33"/>
      <c r="J85" s="33"/>
      <c r="K85" s="33"/>
      <c r="L85" s="33">
        <f>SQRT(L82)</f>
        <v>5.8766618540035331</v>
      </c>
      <c r="M85" s="33"/>
      <c r="N85" s="33"/>
      <c r="O85" s="33"/>
      <c r="P85" s="33"/>
    </row>
    <row r="86" spans="1:16" x14ac:dyDescent="0.15">
      <c r="A86" s="1"/>
      <c r="G86" s="33"/>
      <c r="H86" s="33">
        <f>SUM(L4:L75)</f>
        <v>3.5389676169058291</v>
      </c>
      <c r="I86" s="33"/>
      <c r="J86" s="33"/>
      <c r="K86" s="33"/>
      <c r="L86" s="33"/>
      <c r="M86" s="33"/>
      <c r="N86" s="33"/>
      <c r="O86" s="33"/>
      <c r="P86" s="33"/>
    </row>
    <row r="87" spans="1:16" x14ac:dyDescent="0.15">
      <c r="A87" s="1"/>
      <c r="G87" s="33"/>
      <c r="H87" s="33"/>
      <c r="I87" s="33"/>
      <c r="J87" s="33"/>
      <c r="K87" s="33"/>
      <c r="L87" s="33"/>
      <c r="M87" s="33"/>
      <c r="N87" s="33"/>
      <c r="O87" s="33"/>
      <c r="P87" s="33"/>
    </row>
    <row r="88" spans="1:16" x14ac:dyDescent="0.15">
      <c r="A88" s="1"/>
      <c r="G88" s="33"/>
      <c r="H88" s="33"/>
      <c r="I88" s="33"/>
      <c r="J88" s="33"/>
      <c r="K88" s="33"/>
      <c r="L88" s="33"/>
      <c r="M88" s="33"/>
      <c r="N88" s="33"/>
      <c r="O88" s="33"/>
      <c r="P88" s="33"/>
    </row>
    <row r="89" spans="1:16" x14ac:dyDescent="0.15">
      <c r="A89" s="1"/>
      <c r="G89" s="33"/>
      <c r="H89" s="33"/>
      <c r="I89" s="33"/>
      <c r="J89" s="33"/>
      <c r="K89" s="33"/>
      <c r="L89" s="33"/>
      <c r="M89" s="33"/>
      <c r="N89" s="33"/>
      <c r="O89" s="33"/>
      <c r="P89" s="33"/>
    </row>
    <row r="90" spans="1:16" x14ac:dyDescent="0.15">
      <c r="A90" s="1"/>
      <c r="G90" s="33"/>
      <c r="H90" s="33"/>
      <c r="I90" s="33"/>
      <c r="J90" s="33"/>
      <c r="K90" s="33"/>
      <c r="L90" s="33"/>
      <c r="M90" s="33"/>
      <c r="N90" s="33"/>
      <c r="O90" s="33"/>
      <c r="P90" s="33"/>
    </row>
    <row r="91" spans="1:16" x14ac:dyDescent="0.15">
      <c r="A91" s="1"/>
    </row>
    <row r="92" spans="1:16" x14ac:dyDescent="0.15">
      <c r="A92" s="1"/>
    </row>
    <row r="93" spans="1:16" x14ac:dyDescent="0.15">
      <c r="A93" s="1"/>
    </row>
    <row r="94" spans="1:16" x14ac:dyDescent="0.15">
      <c r="A94" s="1"/>
    </row>
    <row r="95" spans="1:16" x14ac:dyDescent="0.15">
      <c r="A95" s="1"/>
    </row>
    <row r="96" spans="1:16" x14ac:dyDescent="0.15">
      <c r="A96" s="1"/>
    </row>
    <row r="97" spans="1:1" x14ac:dyDescent="0.15">
      <c r="A97" s="1"/>
    </row>
    <row r="98" spans="1:1" x14ac:dyDescent="0.15">
      <c r="A98" s="1"/>
    </row>
    <row r="99" spans="1:1" x14ac:dyDescent="0.15">
      <c r="A99" s="1"/>
    </row>
  </sheetData>
  <phoneticPr fontId="0" type="noConversion"/>
  <printOptions gridLines="1" gridLinesSet="0"/>
  <pageMargins left="0.75" right="0.75" top="1" bottom="1" header="0.5" footer="0.5"/>
  <headerFooter>
    <oddHeader>&amp;A</oddHeader>
    <oddFooter>Page &amp;P</oddFooter>
  </headerFooter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24115-5A5C-5949-8E9E-8F4694BB6E36}">
  <sheetPr published="0"/>
  <dimension ref="A3:E79"/>
  <sheetViews>
    <sheetView topLeftCell="A24" zoomScale="75" workbookViewId="0">
      <selection activeCell="R62" sqref="R62"/>
    </sheetView>
  </sheetViews>
  <sheetFormatPr baseColWidth="10" defaultRowHeight="13" x14ac:dyDescent="0.15"/>
  <sheetData>
    <row r="3" spans="1:4" x14ac:dyDescent="0.15">
      <c r="A3" t="s">
        <v>49</v>
      </c>
      <c r="B3" t="s">
        <v>50</v>
      </c>
      <c r="C3" t="s">
        <v>51</v>
      </c>
      <c r="D3" t="s">
        <v>48</v>
      </c>
    </row>
    <row r="4" spans="1:4" x14ac:dyDescent="0.15">
      <c r="A4">
        <v>-1.4536643701113903</v>
      </c>
      <c r="B4">
        <v>1.4536643701113903</v>
      </c>
      <c r="C4">
        <v>1.4536643701113903</v>
      </c>
      <c r="D4">
        <v>-1</v>
      </c>
    </row>
    <row r="5" spans="1:4" x14ac:dyDescent="0.15">
      <c r="A5">
        <v>-2.5621244333376652</v>
      </c>
      <c r="B5">
        <v>2.5621244333376652</v>
      </c>
      <c r="C5">
        <v>1.2810622166688326</v>
      </c>
      <c r="D5">
        <v>-2</v>
      </c>
    </row>
    <row r="6" spans="1:4" x14ac:dyDescent="0.15">
      <c r="A6">
        <v>0.64632112983566969</v>
      </c>
      <c r="B6">
        <v>5.770569996511</v>
      </c>
      <c r="C6">
        <v>1.9235233321703333</v>
      </c>
      <c r="D6">
        <v>0.33600898883114572</v>
      </c>
    </row>
    <row r="7" spans="1:4" x14ac:dyDescent="0.15">
      <c r="A7">
        <v>5.1862621540651119</v>
      </c>
      <c r="B7">
        <v>10.310511020740442</v>
      </c>
      <c r="C7">
        <v>2.5776277551851106</v>
      </c>
      <c r="D7">
        <v>2.0120291394413017</v>
      </c>
    </row>
    <row r="8" spans="1:4" x14ac:dyDescent="0.15">
      <c r="A8">
        <v>15.40457399286808</v>
      </c>
      <c r="B8">
        <v>20.528822859543411</v>
      </c>
      <c r="C8">
        <v>4.1057645719086819</v>
      </c>
      <c r="D8">
        <v>3.7519379699130737</v>
      </c>
    </row>
    <row r="9" spans="1:4" x14ac:dyDescent="0.15">
      <c r="A9">
        <v>23.461033525475386</v>
      </c>
      <c r="B9">
        <v>28.585282392150717</v>
      </c>
      <c r="C9">
        <v>4.7642137320251194</v>
      </c>
      <c r="D9">
        <v>4.9244292647430887</v>
      </c>
    </row>
    <row r="10" spans="1:4" x14ac:dyDescent="0.15">
      <c r="A10">
        <v>29.646523160845398</v>
      </c>
      <c r="B10">
        <v>34.770772027520728</v>
      </c>
      <c r="C10">
        <v>4.9672531467886758</v>
      </c>
      <c r="D10">
        <v>5.9683938556688707</v>
      </c>
    </row>
    <row r="11" spans="1:4" x14ac:dyDescent="0.15">
      <c r="A11">
        <v>35.472278967833105</v>
      </c>
      <c r="B11">
        <v>40.596527834508436</v>
      </c>
      <c r="C11">
        <v>5.0745659793135545</v>
      </c>
      <c r="D11">
        <v>6.9902094311977994</v>
      </c>
    </row>
    <row r="12" spans="1:4" x14ac:dyDescent="0.15">
      <c r="A12">
        <v>42.563850886316047</v>
      </c>
      <c r="B12">
        <v>47.688099752991377</v>
      </c>
      <c r="C12">
        <v>5.2986777503323754</v>
      </c>
      <c r="D12">
        <v>8.0329193228718427</v>
      </c>
    </row>
    <row r="13" spans="1:4" x14ac:dyDescent="0.15">
      <c r="A13">
        <v>51.544300950932254</v>
      </c>
      <c r="B13">
        <v>56.668549817607584</v>
      </c>
      <c r="C13">
        <v>5.6668549817607587</v>
      </c>
      <c r="D13">
        <v>9.0957508383101118</v>
      </c>
    </row>
    <row r="14" spans="1:4" x14ac:dyDescent="0.15">
      <c r="A14">
        <v>53.985143607215228</v>
      </c>
      <c r="B14">
        <v>59.109392473890559</v>
      </c>
      <c r="C14">
        <v>5.3735811339900508</v>
      </c>
      <c r="D14">
        <v>10.0463996469203</v>
      </c>
    </row>
    <row r="15" spans="1:4" x14ac:dyDescent="0.15">
      <c r="A15">
        <v>55.762507851258121</v>
      </c>
      <c r="B15">
        <v>60.886756717933451</v>
      </c>
      <c r="C15">
        <v>5.073896393161121</v>
      </c>
      <c r="D15">
        <v>10.990076172311662</v>
      </c>
    </row>
    <row r="16" spans="1:4" x14ac:dyDescent="0.15">
      <c r="A16">
        <v>56.901192173502892</v>
      </c>
      <c r="B16">
        <v>62.025441040178222</v>
      </c>
      <c r="C16">
        <v>4.7711877723214018</v>
      </c>
      <c r="D16">
        <v>11.926001425388851</v>
      </c>
    </row>
    <row r="17" spans="1:4" x14ac:dyDescent="0.15">
      <c r="A17">
        <v>63.122245227280857</v>
      </c>
      <c r="B17">
        <v>68.246494093956187</v>
      </c>
      <c r="C17">
        <v>4.8747495781397276</v>
      </c>
      <c r="D17">
        <v>12.948818029616444</v>
      </c>
    </row>
    <row r="18" spans="1:4" x14ac:dyDescent="0.15">
      <c r="A18">
        <v>67.179376418234767</v>
      </c>
      <c r="B18">
        <v>72.303625284910112</v>
      </c>
      <c r="C18">
        <v>4.8202416856606742</v>
      </c>
      <c r="D18">
        <v>13.936931133158938</v>
      </c>
    </row>
    <row r="19" spans="1:4" x14ac:dyDescent="0.15">
      <c r="A19">
        <v>69.424040574632585</v>
      </c>
      <c r="B19">
        <v>74.548289441307929</v>
      </c>
      <c r="C19">
        <v>4.6592680900817456</v>
      </c>
      <c r="D19">
        <v>14.900203043138168</v>
      </c>
    </row>
    <row r="20" spans="1:4" x14ac:dyDescent="0.15">
      <c r="A20">
        <v>69.458865210887723</v>
      </c>
      <c r="B20">
        <v>74.583114077563067</v>
      </c>
      <c r="C20">
        <v>4.3872420045625331</v>
      </c>
      <c r="D20">
        <v>15.83201134987622</v>
      </c>
    </row>
    <row r="21" spans="1:4" x14ac:dyDescent="0.15">
      <c r="A21">
        <v>67.351805608437331</v>
      </c>
      <c r="B21">
        <v>76.690173680013459</v>
      </c>
      <c r="C21">
        <v>4.260565204445192</v>
      </c>
      <c r="D21">
        <v>15.808185622453779</v>
      </c>
    </row>
    <row r="22" spans="1:4" x14ac:dyDescent="0.15">
      <c r="A22">
        <v>67.31824804185672</v>
      </c>
      <c r="B22">
        <v>76.72373124659407</v>
      </c>
      <c r="C22">
        <v>4.0380911182417929</v>
      </c>
      <c r="D22">
        <v>16.670809565874148</v>
      </c>
    </row>
    <row r="23" spans="1:4" x14ac:dyDescent="0.15">
      <c r="A23">
        <v>68.819060924369225</v>
      </c>
      <c r="B23">
        <v>78.224544129106576</v>
      </c>
      <c r="C23">
        <v>3.9112272064553286</v>
      </c>
      <c r="D23">
        <v>17.595260334348779</v>
      </c>
    </row>
    <row r="24" spans="1:4" x14ac:dyDescent="0.15">
      <c r="A24">
        <v>70.171540804299667</v>
      </c>
      <c r="B24">
        <v>79.577024009037018</v>
      </c>
      <c r="C24">
        <v>3.7893820956684294</v>
      </c>
      <c r="D24">
        <v>18.51793749817719</v>
      </c>
    </row>
    <row r="25" spans="1:4" x14ac:dyDescent="0.15">
      <c r="A25">
        <v>70.43359381118438</v>
      </c>
      <c r="B25">
        <v>79.839077015921731</v>
      </c>
      <c r="C25">
        <v>3.6290489552691696</v>
      </c>
      <c r="D25">
        <v>19.40827877477896</v>
      </c>
    </row>
    <row r="26" spans="1:4" x14ac:dyDescent="0.15">
      <c r="A26">
        <v>67.644286094044162</v>
      </c>
      <c r="B26">
        <v>82.628384733061949</v>
      </c>
      <c r="C26">
        <v>3.5925384666548674</v>
      </c>
      <c r="D26">
        <v>18.829105581444203</v>
      </c>
    </row>
    <row r="27" spans="1:4" x14ac:dyDescent="0.15">
      <c r="A27">
        <v>67.455943736473372</v>
      </c>
      <c r="B27">
        <v>82.816727090632739</v>
      </c>
      <c r="C27">
        <v>3.4506969621096975</v>
      </c>
      <c r="D27">
        <v>19.548498311260563</v>
      </c>
    </row>
    <row r="28" spans="1:4" x14ac:dyDescent="0.15">
      <c r="A28">
        <v>64.186976751074297</v>
      </c>
      <c r="B28">
        <v>86.085694076031814</v>
      </c>
      <c r="C28">
        <v>3.4434277630412726</v>
      </c>
      <c r="D28">
        <v>18.640430747524572</v>
      </c>
    </row>
    <row r="29" spans="1:4" x14ac:dyDescent="0.15">
      <c r="A29">
        <v>63.737542921856495</v>
      </c>
      <c r="B29">
        <v>86.535127905249624</v>
      </c>
      <c r="C29">
        <v>3.3282741502019086</v>
      </c>
      <c r="D29">
        <v>19.150328382050461</v>
      </c>
    </row>
    <row r="30" spans="1:4" x14ac:dyDescent="0.15">
      <c r="A30">
        <v>60.643359740590995</v>
      </c>
      <c r="B30">
        <v>89.629311086515116</v>
      </c>
      <c r="C30">
        <v>3.3196041143153745</v>
      </c>
      <c r="D30">
        <v>18.268250566106406</v>
      </c>
    </row>
    <row r="31" spans="1:4" x14ac:dyDescent="0.15">
      <c r="A31">
        <v>54.592747029157174</v>
      </c>
      <c r="B31">
        <v>95.679923797948931</v>
      </c>
      <c r="C31">
        <v>3.4171401356410334</v>
      </c>
      <c r="D31">
        <v>15.97615106847701</v>
      </c>
    </row>
    <row r="32" spans="1:4" x14ac:dyDescent="0.15">
      <c r="A32">
        <v>50.444084462864502</v>
      </c>
      <c r="B32">
        <v>99.828586364241602</v>
      </c>
      <c r="C32">
        <v>3.4423650470428138</v>
      </c>
      <c r="D32">
        <v>14.653903282627978</v>
      </c>
    </row>
    <row r="33" spans="1:4" x14ac:dyDescent="0.15">
      <c r="A33">
        <v>47.173505725356428</v>
      </c>
      <c r="B33">
        <v>103.09916510174968</v>
      </c>
      <c r="C33">
        <v>3.4366388367249892</v>
      </c>
      <c r="D33">
        <v>13.726640466622708</v>
      </c>
    </row>
    <row r="34" spans="1:4" x14ac:dyDescent="0.15">
      <c r="A34">
        <v>37.920900956825214</v>
      </c>
      <c r="B34">
        <v>112.35176987028089</v>
      </c>
      <c r="C34">
        <v>3.6242506409768027</v>
      </c>
      <c r="D34">
        <v>10.463101124431292</v>
      </c>
    </row>
    <row r="35" spans="1:4" x14ac:dyDescent="0.15">
      <c r="A35">
        <v>28.09677091486251</v>
      </c>
      <c r="B35">
        <v>122.17589991224359</v>
      </c>
      <c r="C35">
        <v>3.8179968722576123</v>
      </c>
      <c r="D35">
        <v>7.3590345552715615</v>
      </c>
    </row>
    <row r="36" spans="1:4" x14ac:dyDescent="0.15">
      <c r="A36">
        <v>17.710158756240439</v>
      </c>
      <c r="B36">
        <v>132.56251207086567</v>
      </c>
      <c r="C36">
        <v>4.0170458203292627</v>
      </c>
      <c r="D36">
        <v>4.4087519904835943</v>
      </c>
    </row>
    <row r="37" spans="1:4" x14ac:dyDescent="0.15">
      <c r="A37">
        <v>6.2538147053936584</v>
      </c>
      <c r="B37">
        <v>144.01885612171245</v>
      </c>
      <c r="C37">
        <v>4.2358487094621307</v>
      </c>
      <c r="D37">
        <v>1.476401810910704</v>
      </c>
    </row>
    <row r="38" spans="1:4" x14ac:dyDescent="0.15">
      <c r="A38">
        <v>-0.76564338516976704</v>
      </c>
      <c r="B38">
        <v>151.03831421227588</v>
      </c>
      <c r="C38">
        <v>4.3153804060650254</v>
      </c>
      <c r="D38">
        <v>-0.177421991371537</v>
      </c>
    </row>
    <row r="39" spans="1:4" x14ac:dyDescent="0.15">
      <c r="A39">
        <v>-7.9196923443542246</v>
      </c>
      <c r="B39">
        <v>158.19236317146033</v>
      </c>
      <c r="C39">
        <v>4.3942323103183423</v>
      </c>
      <c r="D39">
        <v>-1.8022925928967279</v>
      </c>
    </row>
    <row r="40" spans="1:4" x14ac:dyDescent="0.15">
      <c r="A40">
        <v>-14.596310637397131</v>
      </c>
      <c r="B40">
        <v>164.86898146450324</v>
      </c>
      <c r="C40">
        <v>4.4559184179595466</v>
      </c>
      <c r="D40">
        <v>-3.2757131680344074</v>
      </c>
    </row>
    <row r="41" spans="1:4" x14ac:dyDescent="0.15">
      <c r="A41">
        <v>-29.716231349610695</v>
      </c>
      <c r="B41">
        <v>179.98890217671681</v>
      </c>
      <c r="C41">
        <v>4.7365500572820212</v>
      </c>
      <c r="D41">
        <v>-6.2738134275440949</v>
      </c>
    </row>
    <row r="42" spans="1:4" x14ac:dyDescent="0.15">
      <c r="A42">
        <v>-43.961728903095626</v>
      </c>
      <c r="B42">
        <v>194.23439973020174</v>
      </c>
      <c r="C42">
        <v>4.9803692238513264</v>
      </c>
      <c r="D42">
        <v>-8.8270019605293353</v>
      </c>
    </row>
    <row r="43" spans="1:4" x14ac:dyDescent="0.15">
      <c r="A43">
        <v>-54.307618482361086</v>
      </c>
      <c r="B43">
        <v>204.58028930946722</v>
      </c>
      <c r="C43">
        <v>5.1145072327366803</v>
      </c>
      <c r="D43">
        <v>-10.618348163582919</v>
      </c>
    </row>
    <row r="44" spans="1:4" x14ac:dyDescent="0.15">
      <c r="A44">
        <v>-62.639768251201573</v>
      </c>
      <c r="B44">
        <v>212.9124390783077</v>
      </c>
      <c r="C44">
        <v>5.1929863189831149</v>
      </c>
      <c r="D44">
        <v>-12.062378832430205</v>
      </c>
    </row>
    <row r="45" spans="1:4" x14ac:dyDescent="0.15">
      <c r="A45">
        <v>-70.073866123767345</v>
      </c>
      <c r="B45">
        <v>220.34653695087349</v>
      </c>
      <c r="C45">
        <v>5.2463461178779403</v>
      </c>
      <c r="D45">
        <v>-13.356699033824146</v>
      </c>
    </row>
    <row r="46" spans="1:4" x14ac:dyDescent="0.15">
      <c r="A46">
        <v>-78.545518094249161</v>
      </c>
      <c r="B46">
        <v>228.8181889213553</v>
      </c>
      <c r="C46">
        <v>5.3213532307291933</v>
      </c>
      <c r="D46">
        <v>-14.76044056625911</v>
      </c>
    </row>
    <row r="47" spans="1:4" x14ac:dyDescent="0.15">
      <c r="A47">
        <v>-84.69459106068706</v>
      </c>
      <c r="B47">
        <v>234.9672618877932</v>
      </c>
      <c r="C47">
        <v>5.340165042904391</v>
      </c>
      <c r="D47">
        <v>-15.859920129851202</v>
      </c>
    </row>
    <row r="48" spans="1:4" x14ac:dyDescent="0.15">
      <c r="A48">
        <v>-86.82029525786163</v>
      </c>
      <c r="B48">
        <v>237.09296608496777</v>
      </c>
      <c r="C48">
        <v>5.2687325796659508</v>
      </c>
      <c r="D48">
        <v>-16.478402337771758</v>
      </c>
    </row>
    <row r="49" spans="1:4" x14ac:dyDescent="0.15">
      <c r="A49">
        <v>-89.995036366439919</v>
      </c>
      <c r="B49">
        <v>240.26770719354607</v>
      </c>
      <c r="C49">
        <v>5.2232110259466538</v>
      </c>
      <c r="D49">
        <v>-17.229829681279099</v>
      </c>
    </row>
    <row r="50" spans="1:4" x14ac:dyDescent="0.15">
      <c r="A50">
        <v>-91.244644830426552</v>
      </c>
      <c r="B50">
        <v>241.51731565753269</v>
      </c>
      <c r="C50">
        <v>5.1386662905858023</v>
      </c>
      <c r="D50">
        <v>-17.756483817131617</v>
      </c>
    </row>
    <row r="51" spans="1:4" x14ac:dyDescent="0.15">
      <c r="A51">
        <v>-92.364400391224677</v>
      </c>
      <c r="B51">
        <v>242.63707121833082</v>
      </c>
      <c r="C51">
        <v>5.0549389837152257</v>
      </c>
      <c r="D51">
        <v>-18.272109849155818</v>
      </c>
    </row>
    <row r="52" spans="1:4" x14ac:dyDescent="0.15">
      <c r="A52">
        <v>-91.44866999191143</v>
      </c>
      <c r="B52">
        <v>243.55280161764406</v>
      </c>
      <c r="C52">
        <v>4.9704653391355933</v>
      </c>
      <c r="D52">
        <v>-18.398412171166079</v>
      </c>
    </row>
    <row r="53" spans="1:4" x14ac:dyDescent="0.15">
      <c r="A53">
        <v>-90.239077587120761</v>
      </c>
      <c r="B53">
        <v>244.76239402243473</v>
      </c>
      <c r="C53">
        <v>4.8952478804486947</v>
      </c>
      <c r="D53">
        <v>-18.434015966286371</v>
      </c>
    </row>
    <row r="54" spans="1:4" x14ac:dyDescent="0.15">
      <c r="A54">
        <v>-82.635889512825116</v>
      </c>
      <c r="B54">
        <v>252.36558209673038</v>
      </c>
      <c r="C54">
        <v>4.9483447469947137</v>
      </c>
      <c r="D54">
        <v>-16.699703383239921</v>
      </c>
    </row>
    <row r="55" spans="1:4" x14ac:dyDescent="0.15">
      <c r="A55">
        <v>-77.277055959922194</v>
      </c>
      <c r="B55">
        <v>257.72441564963327</v>
      </c>
      <c r="C55">
        <v>4.9562387624929478</v>
      </c>
      <c r="D55">
        <v>-15.591875142240417</v>
      </c>
    </row>
    <row r="56" spans="1:4" x14ac:dyDescent="0.15">
      <c r="A56">
        <v>-74.792692931310512</v>
      </c>
      <c r="B56">
        <v>260.20877867824498</v>
      </c>
      <c r="C56">
        <v>4.9095995977027354</v>
      </c>
      <c r="D56">
        <v>-15.233969989387113</v>
      </c>
    </row>
    <row r="57" spans="1:4" x14ac:dyDescent="0.15">
      <c r="A57">
        <v>-71.390309938933967</v>
      </c>
      <c r="B57">
        <v>263.61116167062153</v>
      </c>
      <c r="C57">
        <v>4.8816881790855842</v>
      </c>
      <c r="D57">
        <v>-14.624102834914474</v>
      </c>
    </row>
    <row r="58" spans="1:4" x14ac:dyDescent="0.15">
      <c r="A58">
        <v>-64.081009111366399</v>
      </c>
      <c r="B58">
        <v>270.92046249818912</v>
      </c>
      <c r="C58">
        <v>4.9258265908761656</v>
      </c>
      <c r="D58">
        <v>-13.009189001914944</v>
      </c>
    </row>
    <row r="59" spans="1:4" x14ac:dyDescent="0.15">
      <c r="A59">
        <v>-60.555025002279507</v>
      </c>
      <c r="B59">
        <v>274.44644660727602</v>
      </c>
      <c r="C59">
        <v>4.9008294037013576</v>
      </c>
      <c r="D59">
        <v>-12.356076903339106</v>
      </c>
    </row>
    <row r="60" spans="1:4" x14ac:dyDescent="0.15">
      <c r="A60">
        <v>-61.419821238006584</v>
      </c>
      <c r="B60">
        <v>275.31124284300307</v>
      </c>
      <c r="C60">
        <v>4.8300218042632119</v>
      </c>
      <c r="D60">
        <v>-12.716261691364306</v>
      </c>
    </row>
    <row r="61" spans="1:4" x14ac:dyDescent="0.15">
      <c r="A61">
        <v>-60.312959404316373</v>
      </c>
      <c r="B61">
        <v>276.4181046766933</v>
      </c>
      <c r="C61">
        <v>4.7658293909774709</v>
      </c>
      <c r="D61">
        <v>-12.655291336802595</v>
      </c>
    </row>
    <row r="62" spans="1:4" x14ac:dyDescent="0.15">
      <c r="A62">
        <v>-54.792718241726199</v>
      </c>
      <c r="B62">
        <v>281.9383458392835</v>
      </c>
      <c r="C62">
        <v>4.7786160311742965</v>
      </c>
      <c r="D62">
        <v>-11.466231621095835</v>
      </c>
    </row>
    <row r="63" spans="1:4" x14ac:dyDescent="0.15">
      <c r="A63">
        <v>-51.878180404138</v>
      </c>
      <c r="B63">
        <v>284.85288367687167</v>
      </c>
      <c r="C63">
        <v>4.7475480612811944</v>
      </c>
      <c r="D63">
        <v>-10.927362869105515</v>
      </c>
    </row>
    <row r="64" spans="1:4" x14ac:dyDescent="0.15">
      <c r="A64">
        <v>-48.370101312468584</v>
      </c>
      <c r="B64">
        <v>288.36096276854107</v>
      </c>
      <c r="C64">
        <v>4.7272288978449355</v>
      </c>
      <c r="D64">
        <v>-10.232231685357927</v>
      </c>
    </row>
    <row r="65" spans="1:5" x14ac:dyDescent="0.15">
      <c r="A65">
        <v>-43.830995790673676</v>
      </c>
      <c r="B65">
        <v>292.90006829033598</v>
      </c>
      <c r="C65">
        <v>4.7241946498441285</v>
      </c>
      <c r="D65">
        <v>-9.2779826064363906</v>
      </c>
    </row>
    <row r="66" spans="1:5" x14ac:dyDescent="0.15">
      <c r="A66">
        <v>-42.379122088597448</v>
      </c>
      <c r="B66">
        <v>294.35194199241221</v>
      </c>
      <c r="C66">
        <v>4.6722530474986064</v>
      </c>
      <c r="D66">
        <v>-9.0703824595472291</v>
      </c>
    </row>
    <row r="67" spans="1:5" x14ac:dyDescent="0.15">
      <c r="A67">
        <v>-38.315565403526165</v>
      </c>
      <c r="B67">
        <v>298.41549867748347</v>
      </c>
      <c r="C67">
        <v>4.6627421668356792</v>
      </c>
      <c r="D67">
        <v>-8.2173888309866854</v>
      </c>
    </row>
    <row r="68" spans="1:5" x14ac:dyDescent="0.15">
      <c r="A68">
        <v>-34.014689577462299</v>
      </c>
      <c r="B68">
        <v>302.71637450354734</v>
      </c>
      <c r="C68">
        <v>4.6571749923622665</v>
      </c>
      <c r="D68">
        <v>-7.303717303568396</v>
      </c>
    </row>
    <row r="69" spans="1:5" x14ac:dyDescent="0.15">
      <c r="A69">
        <v>-30.775825720143438</v>
      </c>
      <c r="B69">
        <v>305.95523836086619</v>
      </c>
      <c r="C69">
        <v>4.6356854297100938</v>
      </c>
      <c r="D69">
        <v>-6.6388943311168749</v>
      </c>
    </row>
    <row r="70" spans="1:5" x14ac:dyDescent="0.15">
      <c r="A70">
        <v>-28.685572094526478</v>
      </c>
      <c r="B70">
        <v>308.04549198648317</v>
      </c>
      <c r="C70">
        <v>4.5976939102460177</v>
      </c>
      <c r="D70">
        <v>-6.2391217541907968</v>
      </c>
    </row>
    <row r="71" spans="1:5" x14ac:dyDescent="0.15">
      <c r="A71">
        <v>-19.484530909914788</v>
      </c>
      <c r="B71">
        <v>317.24653317109488</v>
      </c>
      <c r="C71">
        <v>4.6653901936925717</v>
      </c>
      <c r="D71">
        <v>-4.1763989936484043</v>
      </c>
    </row>
    <row r="72" spans="1:5" x14ac:dyDescent="0.15">
      <c r="A72">
        <v>-13.088419184194372</v>
      </c>
      <c r="B72">
        <v>323.64264489681528</v>
      </c>
      <c r="C72">
        <v>4.6904731144465988</v>
      </c>
      <c r="D72">
        <v>-2.7904262245704392</v>
      </c>
    </row>
    <row r="73" spans="1:5" x14ac:dyDescent="0.15">
      <c r="A73">
        <v>-2.6999544082356621</v>
      </c>
      <c r="B73">
        <v>334.03110967277399</v>
      </c>
      <c r="C73">
        <v>4.7718729953253431</v>
      </c>
      <c r="D73">
        <v>-0.5658060075950494</v>
      </c>
    </row>
    <row r="74" spans="1:5" x14ac:dyDescent="0.15">
      <c r="A74">
        <v>0.59013638093131249</v>
      </c>
      <c r="B74">
        <v>337.32120046194098</v>
      </c>
      <c r="C74">
        <v>4.7510028234076191</v>
      </c>
      <c r="D74">
        <v>0.12421301415014564</v>
      </c>
    </row>
    <row r="75" spans="1:5" x14ac:dyDescent="0.15">
      <c r="A75">
        <v>3.5389676169058291</v>
      </c>
      <c r="B75">
        <v>340.2700316979155</v>
      </c>
      <c r="C75" s="30">
        <v>4.7259726624710483</v>
      </c>
      <c r="D75" s="32">
        <v>0.74883370464852095</v>
      </c>
    </row>
    <row r="78" spans="1:5" x14ac:dyDescent="0.15">
      <c r="B78" t="s">
        <v>40</v>
      </c>
      <c r="C78" t="s">
        <v>38</v>
      </c>
      <c r="D78" t="s">
        <v>39</v>
      </c>
      <c r="E78" t="s">
        <v>42</v>
      </c>
    </row>
    <row r="79" spans="1:5" x14ac:dyDescent="0.15">
      <c r="B79">
        <v>4.9152328012580959E-2</v>
      </c>
      <c r="C79" s="30">
        <v>4.7259726624710483</v>
      </c>
      <c r="D79">
        <v>34.535154546300241</v>
      </c>
      <c r="E79" s="32">
        <v>0.74883370464852095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F02A7-BDAF-A443-85CC-DFED7C06587F}">
  <sheetPr published="0"/>
  <dimension ref="A1:W78"/>
  <sheetViews>
    <sheetView topLeftCell="A51" workbookViewId="0">
      <selection activeCell="H20" sqref="H20:H30"/>
    </sheetView>
  </sheetViews>
  <sheetFormatPr baseColWidth="10" defaultRowHeight="13" x14ac:dyDescent="0.15"/>
  <sheetData>
    <row r="1" spans="1:23" ht="25" x14ac:dyDescent="0.15">
      <c r="A1" s="38" t="s">
        <v>52</v>
      </c>
      <c r="B1" s="39"/>
      <c r="C1" s="39"/>
      <c r="D1" s="39"/>
      <c r="E1" s="39"/>
      <c r="F1" s="39"/>
      <c r="G1" s="39"/>
      <c r="H1" s="39"/>
      <c r="O1" s="38" t="s">
        <v>53</v>
      </c>
      <c r="P1" s="38"/>
      <c r="Q1" s="38"/>
      <c r="R1" s="38"/>
      <c r="S1" s="38"/>
      <c r="T1" s="38"/>
      <c r="U1" s="38"/>
      <c r="V1" s="38"/>
      <c r="W1" s="38"/>
    </row>
    <row r="2" spans="1:23" ht="42" x14ac:dyDescent="0.15">
      <c r="A2" s="17" t="s">
        <v>1</v>
      </c>
      <c r="B2" s="17" t="s">
        <v>32</v>
      </c>
      <c r="C2" s="18" t="s">
        <v>54</v>
      </c>
      <c r="D2" s="18" t="s">
        <v>55</v>
      </c>
      <c r="E2" s="18" t="s">
        <v>56</v>
      </c>
      <c r="F2" s="18" t="s">
        <v>57</v>
      </c>
      <c r="G2" s="18" t="s">
        <v>43</v>
      </c>
      <c r="H2" s="18" t="s">
        <v>58</v>
      </c>
      <c r="O2" s="17" t="s">
        <v>1</v>
      </c>
      <c r="P2" s="17" t="s">
        <v>32</v>
      </c>
      <c r="Q2" s="18" t="s">
        <v>54</v>
      </c>
      <c r="R2" s="35" t="s">
        <v>59</v>
      </c>
      <c r="S2" s="23" t="s">
        <v>60</v>
      </c>
      <c r="T2" s="23" t="s">
        <v>61</v>
      </c>
      <c r="U2" s="23" t="s">
        <v>43</v>
      </c>
      <c r="V2" s="23" t="s">
        <v>58</v>
      </c>
    </row>
    <row r="3" spans="1:23" x14ac:dyDescent="0.15">
      <c r="A3" s="1">
        <v>41275</v>
      </c>
      <c r="B3">
        <v>1</v>
      </c>
      <c r="C3">
        <v>29</v>
      </c>
      <c r="D3">
        <f>C3</f>
        <v>29</v>
      </c>
      <c r="G3">
        <f>SUM(F3:F74)/72</f>
        <v>4.1003602740294713</v>
      </c>
      <c r="H3" s="23">
        <f>SUM(E4:E74)/G3</f>
        <v>5.8966563216092656</v>
      </c>
      <c r="O3" s="1">
        <v>41275</v>
      </c>
      <c r="P3">
        <v>1</v>
      </c>
      <c r="Q3">
        <v>29</v>
      </c>
      <c r="R3">
        <v>29</v>
      </c>
    </row>
    <row r="4" spans="1:23" x14ac:dyDescent="0.15">
      <c r="A4" s="1">
        <v>41306</v>
      </c>
      <c r="B4">
        <v>2</v>
      </c>
      <c r="C4">
        <v>32</v>
      </c>
      <c r="D4">
        <f>$S$5*C3+(1-$S$5)*D3</f>
        <v>29</v>
      </c>
      <c r="E4">
        <f t="shared" ref="E4:E67" si="0">C4-D4</f>
        <v>3</v>
      </c>
      <c r="F4">
        <f>ABS(E4)</f>
        <v>3</v>
      </c>
      <c r="O4" s="1">
        <v>41306</v>
      </c>
      <c r="P4">
        <v>2</v>
      </c>
      <c r="Q4">
        <v>32</v>
      </c>
      <c r="R4">
        <f>(0.9*Q3)+(0.1*R3)</f>
        <v>29</v>
      </c>
      <c r="S4">
        <f>Q4-R4</f>
        <v>3</v>
      </c>
      <c r="T4">
        <f>ABS(S4)</f>
        <v>3</v>
      </c>
      <c r="U4">
        <f>AVERAGE(T4:T74)</f>
        <v>4.0533909172499927</v>
      </c>
      <c r="V4">
        <f>SUM(S4:S74)/U4</f>
        <v>5.0813450551448396</v>
      </c>
    </row>
    <row r="5" spans="1:23" x14ac:dyDescent="0.15">
      <c r="A5" s="1">
        <v>41334</v>
      </c>
      <c r="B5">
        <v>3</v>
      </c>
      <c r="C5">
        <v>41</v>
      </c>
      <c r="D5">
        <f>(0.8*C4)+(0.2*D4)</f>
        <v>31.400000000000002</v>
      </c>
      <c r="E5">
        <f t="shared" si="0"/>
        <v>9.5999999999999979</v>
      </c>
      <c r="F5">
        <f>ABS(E5)</f>
        <v>9.5999999999999979</v>
      </c>
      <c r="O5" s="1">
        <v>41334</v>
      </c>
      <c r="P5">
        <v>3</v>
      </c>
      <c r="Q5">
        <v>41</v>
      </c>
      <c r="R5">
        <f t="shared" ref="R5:R8" si="1">(0.9*Q4)+(0.1*R4)</f>
        <v>31.700000000000003</v>
      </c>
      <c r="S5">
        <f t="shared" ref="S5:S68" si="2">Q5-R5</f>
        <v>9.2999999999999972</v>
      </c>
      <c r="T5">
        <f t="shared" ref="T5:T68" si="3">ABS(S5)</f>
        <v>9.2999999999999972</v>
      </c>
    </row>
    <row r="6" spans="1:23" x14ac:dyDescent="0.15">
      <c r="A6" s="1">
        <v>41365</v>
      </c>
      <c r="B6">
        <v>4</v>
      </c>
      <c r="C6">
        <v>44</v>
      </c>
      <c r="D6">
        <f>(0.8*C5)+(0.2*D5)</f>
        <v>39.080000000000005</v>
      </c>
      <c r="E6">
        <f t="shared" si="0"/>
        <v>4.9199999999999946</v>
      </c>
      <c r="F6">
        <f t="shared" ref="F6:F10" si="4">ABS(E6)</f>
        <v>4.9199999999999946</v>
      </c>
      <c r="G6" s="23" t="s">
        <v>62</v>
      </c>
      <c r="H6">
        <f>E4:E74</f>
        <v>4.9199999999999946</v>
      </c>
      <c r="O6" s="1">
        <v>41365</v>
      </c>
      <c r="P6">
        <v>4</v>
      </c>
      <c r="Q6">
        <v>44</v>
      </c>
      <c r="R6">
        <f>(0.9*Q5)+(0.1*R5)</f>
        <v>40.07</v>
      </c>
      <c r="S6">
        <f t="shared" si="2"/>
        <v>3.9299999999999997</v>
      </c>
      <c r="T6">
        <f t="shared" si="3"/>
        <v>3.9299999999999997</v>
      </c>
      <c r="U6" s="23" t="s">
        <v>49</v>
      </c>
      <c r="V6">
        <f>S4:S74</f>
        <v>3.9299999999999997</v>
      </c>
    </row>
    <row r="7" spans="1:23" x14ac:dyDescent="0.15">
      <c r="A7" s="36">
        <v>41407</v>
      </c>
      <c r="B7">
        <v>5</v>
      </c>
      <c r="C7">
        <v>49</v>
      </c>
      <c r="D7">
        <f>(0.8*C6)+(0.2*D6)</f>
        <v>43.016000000000005</v>
      </c>
      <c r="E7">
        <f t="shared" si="0"/>
        <v>5.9839999999999947</v>
      </c>
      <c r="F7">
        <f t="shared" si="4"/>
        <v>5.9839999999999947</v>
      </c>
      <c r="O7" s="36">
        <v>41407</v>
      </c>
      <c r="P7">
        <v>5</v>
      </c>
      <c r="Q7">
        <v>49</v>
      </c>
      <c r="R7">
        <f t="shared" si="1"/>
        <v>43.606999999999999</v>
      </c>
      <c r="S7">
        <f t="shared" si="2"/>
        <v>5.3930000000000007</v>
      </c>
      <c r="T7">
        <f t="shared" si="3"/>
        <v>5.3930000000000007</v>
      </c>
    </row>
    <row r="8" spans="1:23" x14ac:dyDescent="0.15">
      <c r="A8" s="37">
        <v>41426</v>
      </c>
      <c r="B8">
        <v>6</v>
      </c>
      <c r="C8">
        <v>47</v>
      </c>
      <c r="D8">
        <f>(0.8*C7)+(0.2*D7)</f>
        <v>47.803200000000004</v>
      </c>
      <c r="E8">
        <f t="shared" si="0"/>
        <v>-0.80320000000000391</v>
      </c>
      <c r="F8">
        <f t="shared" si="4"/>
        <v>0.80320000000000391</v>
      </c>
      <c r="O8" s="37">
        <v>41426</v>
      </c>
      <c r="P8">
        <v>6</v>
      </c>
      <c r="Q8">
        <v>47</v>
      </c>
      <c r="R8">
        <f t="shared" si="1"/>
        <v>48.460700000000003</v>
      </c>
      <c r="S8">
        <f t="shared" si="2"/>
        <v>-1.4607000000000028</v>
      </c>
      <c r="T8">
        <f t="shared" si="3"/>
        <v>1.4607000000000028</v>
      </c>
    </row>
    <row r="9" spans="1:23" x14ac:dyDescent="0.15">
      <c r="A9" s="1">
        <v>41456</v>
      </c>
      <c r="B9">
        <v>7</v>
      </c>
      <c r="C9">
        <v>46</v>
      </c>
      <c r="D9">
        <f t="shared" ref="D9:D11" si="5">(0.8*C8)+(0.2*D8)</f>
        <v>47.160640000000001</v>
      </c>
      <c r="E9">
        <f t="shared" si="0"/>
        <v>-1.1606400000000008</v>
      </c>
      <c r="F9">
        <f t="shared" si="4"/>
        <v>1.1606400000000008</v>
      </c>
      <c r="O9" s="1">
        <v>41456</v>
      </c>
      <c r="P9">
        <v>7</v>
      </c>
      <c r="Q9">
        <v>46</v>
      </c>
      <c r="R9">
        <f>(0.9*Q8)+(0.1*R8)</f>
        <v>47.146070000000009</v>
      </c>
      <c r="S9">
        <f t="shared" si="2"/>
        <v>-1.1460700000000088</v>
      </c>
      <c r="T9">
        <f t="shared" si="3"/>
        <v>1.1460700000000088</v>
      </c>
    </row>
    <row r="10" spans="1:23" x14ac:dyDescent="0.15">
      <c r="A10" s="37">
        <v>41487</v>
      </c>
      <c r="B10">
        <v>8</v>
      </c>
      <c r="C10">
        <v>47</v>
      </c>
      <c r="D10">
        <f t="shared" si="5"/>
        <v>46.232128000000003</v>
      </c>
      <c r="E10">
        <f t="shared" si="0"/>
        <v>0.767871999999997</v>
      </c>
      <c r="F10">
        <f t="shared" si="4"/>
        <v>0.767871999999997</v>
      </c>
      <c r="O10" s="37">
        <v>41487</v>
      </c>
      <c r="P10">
        <v>8</v>
      </c>
      <c r="Q10">
        <v>47</v>
      </c>
      <c r="R10">
        <f t="shared" ref="R10:R73" si="6">(0.9*Q9)+(0.1*R9)</f>
        <v>46.114606999999999</v>
      </c>
      <c r="S10">
        <f t="shared" si="2"/>
        <v>0.88539300000000054</v>
      </c>
      <c r="T10">
        <f t="shared" si="3"/>
        <v>0.88539300000000054</v>
      </c>
    </row>
    <row r="11" spans="1:23" x14ac:dyDescent="0.15">
      <c r="A11" s="1">
        <v>41518</v>
      </c>
      <c r="B11">
        <v>9</v>
      </c>
      <c r="C11">
        <v>43</v>
      </c>
      <c r="D11">
        <f t="shared" si="5"/>
        <v>46.846425600000003</v>
      </c>
      <c r="E11">
        <f t="shared" si="0"/>
        <v>-3.8464256000000034</v>
      </c>
      <c r="F11">
        <f>ABS(E11)</f>
        <v>3.8464256000000034</v>
      </c>
      <c r="O11" s="1">
        <v>41518</v>
      </c>
      <c r="P11">
        <v>9</v>
      </c>
      <c r="Q11">
        <v>43</v>
      </c>
      <c r="R11">
        <f t="shared" si="6"/>
        <v>46.911460700000006</v>
      </c>
      <c r="S11">
        <f t="shared" si="2"/>
        <v>-3.9114607000000063</v>
      </c>
      <c r="T11">
        <f t="shared" si="3"/>
        <v>3.9114607000000063</v>
      </c>
    </row>
    <row r="12" spans="1:23" x14ac:dyDescent="0.15">
      <c r="A12" s="1">
        <v>41548</v>
      </c>
      <c r="B12">
        <v>10</v>
      </c>
      <c r="C12">
        <v>45</v>
      </c>
      <c r="D12">
        <f>(0.8*C11)+(0.2*D11)</f>
        <v>43.769285119999999</v>
      </c>
      <c r="E12">
        <f t="shared" si="0"/>
        <v>1.2307148800000007</v>
      </c>
      <c r="F12">
        <f t="shared" ref="F12:F74" si="7">ABS(E12)</f>
        <v>1.2307148800000007</v>
      </c>
      <c r="O12" s="1">
        <v>41548</v>
      </c>
      <c r="P12">
        <v>10</v>
      </c>
      <c r="Q12">
        <v>45</v>
      </c>
      <c r="R12">
        <f>(0.9*Q11)+(0.1*R11)</f>
        <v>43.391146070000005</v>
      </c>
      <c r="S12">
        <f t="shared" si="2"/>
        <v>1.6088539299999951</v>
      </c>
      <c r="T12">
        <f t="shared" si="3"/>
        <v>1.6088539299999951</v>
      </c>
    </row>
    <row r="13" spans="1:23" x14ac:dyDescent="0.15">
      <c r="A13" s="1">
        <v>41579</v>
      </c>
      <c r="B13">
        <v>11</v>
      </c>
      <c r="C13">
        <v>34</v>
      </c>
      <c r="D13">
        <f t="shared" ref="D13:D74" si="8">(0.8*C12)+(0.2*D12)</f>
        <v>44.753857023999998</v>
      </c>
      <c r="E13">
        <f t="shared" si="0"/>
        <v>-10.753857023999998</v>
      </c>
      <c r="F13">
        <f t="shared" si="7"/>
        <v>10.753857023999998</v>
      </c>
      <c r="O13" s="1">
        <v>41579</v>
      </c>
      <c r="P13">
        <v>11</v>
      </c>
      <c r="Q13">
        <v>34</v>
      </c>
      <c r="R13">
        <f t="shared" si="6"/>
        <v>44.839114606999999</v>
      </c>
      <c r="S13">
        <f t="shared" si="2"/>
        <v>-10.839114606999999</v>
      </c>
      <c r="T13">
        <f t="shared" si="3"/>
        <v>10.839114606999999</v>
      </c>
    </row>
    <row r="14" spans="1:23" x14ac:dyDescent="0.15">
      <c r="A14" s="1">
        <v>41609</v>
      </c>
      <c r="B14">
        <v>12</v>
      </c>
      <c r="C14">
        <v>31</v>
      </c>
      <c r="D14">
        <f t="shared" si="8"/>
        <v>36.150771404800004</v>
      </c>
      <c r="E14">
        <f t="shared" si="0"/>
        <v>-5.1507714048000039</v>
      </c>
      <c r="F14">
        <f t="shared" si="7"/>
        <v>5.1507714048000039</v>
      </c>
      <c r="O14" s="1">
        <v>41609</v>
      </c>
      <c r="P14">
        <v>12</v>
      </c>
      <c r="Q14">
        <v>31</v>
      </c>
      <c r="R14">
        <f t="shared" si="6"/>
        <v>35.083911460700001</v>
      </c>
      <c r="S14">
        <f t="shared" si="2"/>
        <v>-4.0839114607000013</v>
      </c>
      <c r="T14">
        <f t="shared" si="3"/>
        <v>4.0839114607000013</v>
      </c>
    </row>
    <row r="15" spans="1:23" x14ac:dyDescent="0.15">
      <c r="A15" s="1">
        <v>41640</v>
      </c>
      <c r="B15">
        <v>13</v>
      </c>
      <c r="C15">
        <v>35</v>
      </c>
      <c r="D15">
        <f t="shared" si="8"/>
        <v>32.030154280960005</v>
      </c>
      <c r="E15">
        <f t="shared" si="0"/>
        <v>2.9698457190399949</v>
      </c>
      <c r="F15">
        <f t="shared" si="7"/>
        <v>2.9698457190399949</v>
      </c>
      <c r="O15" s="1">
        <v>41640</v>
      </c>
      <c r="P15">
        <v>13</v>
      </c>
      <c r="Q15">
        <v>35</v>
      </c>
      <c r="R15">
        <f t="shared" si="6"/>
        <v>31.408391146070002</v>
      </c>
      <c r="S15">
        <f t="shared" si="2"/>
        <v>3.5916088539299977</v>
      </c>
      <c r="T15">
        <f t="shared" si="3"/>
        <v>3.5916088539299977</v>
      </c>
    </row>
    <row r="16" spans="1:23" x14ac:dyDescent="0.15">
      <c r="A16" s="1">
        <v>41671</v>
      </c>
      <c r="B16">
        <v>14</v>
      </c>
      <c r="C16">
        <v>43</v>
      </c>
      <c r="D16">
        <f t="shared" si="8"/>
        <v>34.406030856192004</v>
      </c>
      <c r="E16">
        <f t="shared" si="0"/>
        <v>8.5939691438079961</v>
      </c>
      <c r="F16">
        <f t="shared" si="7"/>
        <v>8.5939691438079961</v>
      </c>
      <c r="O16" s="1">
        <v>41671</v>
      </c>
      <c r="P16">
        <v>14</v>
      </c>
      <c r="Q16">
        <v>43</v>
      </c>
      <c r="R16">
        <f t="shared" si="6"/>
        <v>34.640839114606997</v>
      </c>
      <c r="S16">
        <f t="shared" si="2"/>
        <v>8.3591608853930026</v>
      </c>
      <c r="T16">
        <f t="shared" si="3"/>
        <v>8.3591608853930026</v>
      </c>
    </row>
    <row r="17" spans="1:20" x14ac:dyDescent="0.15">
      <c r="A17" s="1">
        <v>41699</v>
      </c>
      <c r="B17">
        <v>15</v>
      </c>
      <c r="C17">
        <v>46</v>
      </c>
      <c r="D17">
        <f t="shared" si="8"/>
        <v>41.281206171238402</v>
      </c>
      <c r="E17">
        <f t="shared" si="0"/>
        <v>4.7187938287615978</v>
      </c>
      <c r="F17">
        <f t="shared" si="7"/>
        <v>4.7187938287615978</v>
      </c>
      <c r="O17" s="1">
        <v>41699</v>
      </c>
      <c r="P17">
        <v>15</v>
      </c>
      <c r="Q17">
        <v>46</v>
      </c>
      <c r="R17">
        <f t="shared" si="6"/>
        <v>42.1640839114607</v>
      </c>
      <c r="S17">
        <f t="shared" si="2"/>
        <v>3.8359160885392996</v>
      </c>
      <c r="T17">
        <f t="shared" si="3"/>
        <v>3.8359160885392996</v>
      </c>
    </row>
    <row r="18" spans="1:20" x14ac:dyDescent="0.15">
      <c r="A18" s="1">
        <v>41730</v>
      </c>
      <c r="B18">
        <v>16</v>
      </c>
      <c r="C18">
        <v>46</v>
      </c>
      <c r="D18">
        <f t="shared" si="8"/>
        <v>45.056241234247686</v>
      </c>
      <c r="E18">
        <f t="shared" si="0"/>
        <v>0.94375876575231388</v>
      </c>
      <c r="F18">
        <f t="shared" si="7"/>
        <v>0.94375876575231388</v>
      </c>
      <c r="O18" s="1">
        <v>41730</v>
      </c>
      <c r="P18">
        <v>16</v>
      </c>
      <c r="Q18">
        <v>46</v>
      </c>
      <c r="R18">
        <f t="shared" si="6"/>
        <v>45.616408391146066</v>
      </c>
      <c r="S18">
        <f t="shared" si="2"/>
        <v>0.38359160885393351</v>
      </c>
      <c r="T18">
        <f t="shared" si="3"/>
        <v>0.38359160885393351</v>
      </c>
    </row>
    <row r="19" spans="1:20" x14ac:dyDescent="0.15">
      <c r="A19" s="1">
        <v>41760</v>
      </c>
      <c r="B19">
        <v>17</v>
      </c>
      <c r="C19">
        <v>43</v>
      </c>
      <c r="D19">
        <f t="shared" si="8"/>
        <v>45.811248246849544</v>
      </c>
      <c r="E19">
        <f t="shared" si="0"/>
        <v>-2.8112482468495443</v>
      </c>
      <c r="F19">
        <f t="shared" si="7"/>
        <v>2.8112482468495443</v>
      </c>
      <c r="O19" s="1">
        <v>41760</v>
      </c>
      <c r="P19">
        <v>17</v>
      </c>
      <c r="Q19">
        <v>43</v>
      </c>
      <c r="R19">
        <f t="shared" si="6"/>
        <v>45.961640839114608</v>
      </c>
      <c r="S19">
        <f t="shared" si="2"/>
        <v>-2.9616408391146081</v>
      </c>
      <c r="T19">
        <f t="shared" si="3"/>
        <v>2.9616408391146081</v>
      </c>
    </row>
    <row r="20" spans="1:20" x14ac:dyDescent="0.15">
      <c r="A20" s="1">
        <v>41791</v>
      </c>
      <c r="B20">
        <v>18</v>
      </c>
      <c r="C20">
        <v>41</v>
      </c>
      <c r="D20">
        <f t="shared" si="8"/>
        <v>43.56224964936991</v>
      </c>
      <c r="E20">
        <f t="shared" si="0"/>
        <v>-2.5622496493699103</v>
      </c>
      <c r="F20">
        <f t="shared" si="7"/>
        <v>2.5622496493699103</v>
      </c>
      <c r="O20" s="1">
        <v>41791</v>
      </c>
      <c r="P20">
        <v>18</v>
      </c>
      <c r="Q20">
        <v>41</v>
      </c>
      <c r="R20">
        <f t="shared" si="6"/>
        <v>43.296164083911464</v>
      </c>
      <c r="S20">
        <f t="shared" si="2"/>
        <v>-2.2961640839114636</v>
      </c>
      <c r="T20">
        <f t="shared" si="3"/>
        <v>2.2961640839114636</v>
      </c>
    </row>
    <row r="21" spans="1:20" x14ac:dyDescent="0.15">
      <c r="A21" s="1">
        <v>41821</v>
      </c>
      <c r="B21">
        <v>19</v>
      </c>
      <c r="C21">
        <v>44</v>
      </c>
      <c r="D21">
        <f t="shared" si="8"/>
        <v>41.512449929873988</v>
      </c>
      <c r="E21">
        <f t="shared" si="0"/>
        <v>2.4875500701260123</v>
      </c>
      <c r="F21">
        <f t="shared" si="7"/>
        <v>2.4875500701260123</v>
      </c>
      <c r="O21" s="1">
        <v>41821</v>
      </c>
      <c r="P21">
        <v>19</v>
      </c>
      <c r="Q21">
        <v>44</v>
      </c>
      <c r="R21">
        <f t="shared" si="6"/>
        <v>41.229616408391145</v>
      </c>
      <c r="S21">
        <f t="shared" si="2"/>
        <v>2.7703835916088551</v>
      </c>
      <c r="T21">
        <f t="shared" si="3"/>
        <v>2.7703835916088551</v>
      </c>
    </row>
    <row r="22" spans="1:20" x14ac:dyDescent="0.15">
      <c r="A22" s="1">
        <v>41852</v>
      </c>
      <c r="B22">
        <v>20</v>
      </c>
      <c r="C22">
        <v>47</v>
      </c>
      <c r="D22">
        <f t="shared" si="8"/>
        <v>43.502489985974805</v>
      </c>
      <c r="E22">
        <f t="shared" si="0"/>
        <v>3.4975100140251953</v>
      </c>
      <c r="F22">
        <f t="shared" si="7"/>
        <v>3.4975100140251953</v>
      </c>
      <c r="O22" s="1">
        <v>41852</v>
      </c>
      <c r="P22">
        <v>20</v>
      </c>
      <c r="Q22">
        <v>47</v>
      </c>
      <c r="R22">
        <f t="shared" si="6"/>
        <v>43.722961640839117</v>
      </c>
      <c r="S22">
        <f t="shared" si="2"/>
        <v>3.2770383591608834</v>
      </c>
      <c r="T22">
        <f t="shared" si="3"/>
        <v>3.2770383591608834</v>
      </c>
    </row>
    <row r="23" spans="1:20" x14ac:dyDescent="0.15">
      <c r="A23" s="1">
        <v>41883</v>
      </c>
      <c r="B23">
        <v>21</v>
      </c>
      <c r="C23">
        <v>41</v>
      </c>
      <c r="D23">
        <f t="shared" si="8"/>
        <v>46.300497997194967</v>
      </c>
      <c r="E23">
        <f t="shared" si="0"/>
        <v>-5.3004979971949666</v>
      </c>
      <c r="F23">
        <f t="shared" si="7"/>
        <v>5.3004979971949666</v>
      </c>
      <c r="O23" s="1">
        <v>41883</v>
      </c>
      <c r="P23">
        <v>21</v>
      </c>
      <c r="Q23">
        <v>41</v>
      </c>
      <c r="R23">
        <f t="shared" si="6"/>
        <v>46.672296164083917</v>
      </c>
      <c r="S23">
        <f t="shared" si="2"/>
        <v>-5.6722961640839173</v>
      </c>
      <c r="T23">
        <f t="shared" si="3"/>
        <v>5.6722961640839173</v>
      </c>
    </row>
    <row r="24" spans="1:20" x14ac:dyDescent="0.15">
      <c r="A24" s="1">
        <v>41913</v>
      </c>
      <c r="B24">
        <v>22</v>
      </c>
      <c r="C24">
        <v>40</v>
      </c>
      <c r="D24">
        <f t="shared" si="8"/>
        <v>42.060099599438999</v>
      </c>
      <c r="E24">
        <f t="shared" si="0"/>
        <v>-2.060099599438999</v>
      </c>
      <c r="F24">
        <f t="shared" si="7"/>
        <v>2.060099599438999</v>
      </c>
      <c r="O24" s="1">
        <v>41913</v>
      </c>
      <c r="P24">
        <v>22</v>
      </c>
      <c r="Q24">
        <v>40</v>
      </c>
      <c r="R24">
        <f t="shared" si="6"/>
        <v>41.56722961640839</v>
      </c>
      <c r="S24">
        <f t="shared" si="2"/>
        <v>-1.5672296164083903</v>
      </c>
      <c r="T24">
        <f t="shared" si="3"/>
        <v>1.5672296164083903</v>
      </c>
    </row>
    <row r="25" spans="1:20" x14ac:dyDescent="0.15">
      <c r="A25" s="1">
        <v>41944</v>
      </c>
      <c r="B25">
        <v>23</v>
      </c>
      <c r="C25">
        <v>32</v>
      </c>
      <c r="D25">
        <f t="shared" si="8"/>
        <v>40.412019919887797</v>
      </c>
      <c r="E25">
        <f t="shared" si="0"/>
        <v>-8.412019919887797</v>
      </c>
      <c r="F25">
        <f t="shared" si="7"/>
        <v>8.412019919887797</v>
      </c>
      <c r="O25" s="1">
        <v>41944</v>
      </c>
      <c r="P25">
        <v>23</v>
      </c>
      <c r="Q25">
        <v>32</v>
      </c>
      <c r="R25">
        <f t="shared" si="6"/>
        <v>40.156722961640838</v>
      </c>
      <c r="S25">
        <f t="shared" si="2"/>
        <v>-8.1567229616408383</v>
      </c>
      <c r="T25">
        <f t="shared" si="3"/>
        <v>8.1567229616408383</v>
      </c>
    </row>
    <row r="26" spans="1:20" x14ac:dyDescent="0.15">
      <c r="A26" s="1">
        <v>41974</v>
      </c>
      <c r="B26">
        <v>24</v>
      </c>
      <c r="C26">
        <v>32</v>
      </c>
      <c r="D26">
        <f t="shared" si="8"/>
        <v>33.682403983977565</v>
      </c>
      <c r="E26">
        <f t="shared" si="0"/>
        <v>-1.6824039839775651</v>
      </c>
      <c r="F26">
        <f t="shared" si="7"/>
        <v>1.6824039839775651</v>
      </c>
      <c r="O26" s="1">
        <v>41974</v>
      </c>
      <c r="P26">
        <v>24</v>
      </c>
      <c r="Q26">
        <v>32</v>
      </c>
      <c r="R26">
        <f t="shared" si="6"/>
        <v>32.815672296164081</v>
      </c>
      <c r="S26">
        <f t="shared" si="2"/>
        <v>-0.81567229616408099</v>
      </c>
      <c r="T26">
        <f t="shared" si="3"/>
        <v>0.81567229616408099</v>
      </c>
    </row>
    <row r="27" spans="1:20" x14ac:dyDescent="0.15">
      <c r="A27" s="1">
        <v>42005</v>
      </c>
      <c r="B27">
        <v>25</v>
      </c>
      <c r="C27">
        <v>34</v>
      </c>
      <c r="D27">
        <f t="shared" si="8"/>
        <v>32.336480796795513</v>
      </c>
      <c r="E27">
        <f t="shared" si="0"/>
        <v>1.663519203204487</v>
      </c>
      <c r="F27">
        <f t="shared" si="7"/>
        <v>1.663519203204487</v>
      </c>
      <c r="O27" s="1">
        <v>42005</v>
      </c>
      <c r="P27">
        <v>25</v>
      </c>
      <c r="Q27">
        <v>34</v>
      </c>
      <c r="R27">
        <f t="shared" si="6"/>
        <v>32.081567229616411</v>
      </c>
      <c r="S27">
        <f t="shared" si="2"/>
        <v>1.9184327703835891</v>
      </c>
      <c r="T27">
        <f t="shared" si="3"/>
        <v>1.9184327703835891</v>
      </c>
    </row>
    <row r="28" spans="1:20" x14ac:dyDescent="0.15">
      <c r="A28" s="1">
        <v>42036</v>
      </c>
      <c r="B28">
        <v>26</v>
      </c>
      <c r="C28">
        <v>40</v>
      </c>
      <c r="D28">
        <f t="shared" si="8"/>
        <v>33.667296159359104</v>
      </c>
      <c r="E28">
        <f t="shared" si="0"/>
        <v>6.332703840640896</v>
      </c>
      <c r="F28">
        <f t="shared" si="7"/>
        <v>6.332703840640896</v>
      </c>
      <c r="O28" s="1">
        <v>42036</v>
      </c>
      <c r="P28">
        <v>26</v>
      </c>
      <c r="Q28">
        <v>40</v>
      </c>
      <c r="R28">
        <f t="shared" si="6"/>
        <v>33.808156722961641</v>
      </c>
      <c r="S28">
        <f t="shared" si="2"/>
        <v>6.1918432770383589</v>
      </c>
      <c r="T28">
        <f t="shared" si="3"/>
        <v>6.1918432770383589</v>
      </c>
    </row>
    <row r="29" spans="1:20" x14ac:dyDescent="0.15">
      <c r="A29" s="1">
        <v>42064</v>
      </c>
      <c r="B29">
        <v>27</v>
      </c>
      <c r="C29">
        <v>43</v>
      </c>
      <c r="D29">
        <f t="shared" si="8"/>
        <v>38.733459231871819</v>
      </c>
      <c r="E29">
        <f t="shared" si="0"/>
        <v>4.2665407681281806</v>
      </c>
      <c r="F29">
        <f t="shared" si="7"/>
        <v>4.2665407681281806</v>
      </c>
      <c r="O29" s="1">
        <v>42064</v>
      </c>
      <c r="P29">
        <v>27</v>
      </c>
      <c r="Q29">
        <v>43</v>
      </c>
      <c r="R29">
        <f t="shared" si="6"/>
        <v>39.380815672296166</v>
      </c>
      <c r="S29">
        <f t="shared" si="2"/>
        <v>3.6191843277038345</v>
      </c>
      <c r="T29">
        <f t="shared" si="3"/>
        <v>3.6191843277038345</v>
      </c>
    </row>
    <row r="30" spans="1:20" x14ac:dyDescent="0.15">
      <c r="A30" s="1">
        <v>42095</v>
      </c>
      <c r="B30">
        <v>28</v>
      </c>
      <c r="C30">
        <v>42</v>
      </c>
      <c r="D30">
        <f t="shared" si="8"/>
        <v>42.146691846374367</v>
      </c>
      <c r="E30">
        <f t="shared" si="0"/>
        <v>-0.14669184637436672</v>
      </c>
      <c r="F30">
        <f t="shared" si="7"/>
        <v>0.14669184637436672</v>
      </c>
      <c r="O30" s="1">
        <v>42095</v>
      </c>
      <c r="P30">
        <v>28</v>
      </c>
      <c r="Q30">
        <v>42</v>
      </c>
      <c r="R30">
        <f t="shared" si="6"/>
        <v>42.638081567229619</v>
      </c>
      <c r="S30">
        <f t="shared" si="2"/>
        <v>-0.6380815672296194</v>
      </c>
      <c r="T30">
        <f t="shared" si="3"/>
        <v>0.6380815672296194</v>
      </c>
    </row>
    <row r="31" spans="1:20" x14ac:dyDescent="0.15">
      <c r="A31" s="1">
        <v>42125</v>
      </c>
      <c r="B31">
        <v>29</v>
      </c>
      <c r="C31">
        <v>43</v>
      </c>
      <c r="D31">
        <f t="shared" si="8"/>
        <v>42.029338369274875</v>
      </c>
      <c r="E31">
        <f t="shared" si="0"/>
        <v>0.97066163072512524</v>
      </c>
      <c r="F31">
        <f t="shared" si="7"/>
        <v>0.97066163072512524</v>
      </c>
      <c r="O31" s="1">
        <v>42125</v>
      </c>
      <c r="P31">
        <v>29</v>
      </c>
      <c r="Q31">
        <v>43</v>
      </c>
      <c r="R31">
        <f t="shared" si="6"/>
        <v>42.063808156722963</v>
      </c>
      <c r="S31">
        <f t="shared" si="2"/>
        <v>0.93619184327703664</v>
      </c>
      <c r="T31">
        <f t="shared" si="3"/>
        <v>0.93619184327703664</v>
      </c>
    </row>
    <row r="32" spans="1:20" x14ac:dyDescent="0.15">
      <c r="A32" s="1">
        <v>42156</v>
      </c>
      <c r="B32">
        <v>30</v>
      </c>
      <c r="C32">
        <v>44</v>
      </c>
      <c r="D32">
        <f t="shared" si="8"/>
        <v>42.805867673854976</v>
      </c>
      <c r="E32">
        <f t="shared" si="0"/>
        <v>1.1941323261450236</v>
      </c>
      <c r="F32">
        <f t="shared" si="7"/>
        <v>1.1941323261450236</v>
      </c>
      <c r="O32" s="1">
        <v>42156</v>
      </c>
      <c r="P32">
        <v>30</v>
      </c>
      <c r="Q32">
        <v>44</v>
      </c>
      <c r="R32">
        <f t="shared" si="6"/>
        <v>42.9063808156723</v>
      </c>
      <c r="S32">
        <f t="shared" si="2"/>
        <v>1.0936191843277001</v>
      </c>
      <c r="T32">
        <f t="shared" si="3"/>
        <v>1.0936191843277001</v>
      </c>
    </row>
    <row r="33" spans="1:20" x14ac:dyDescent="0.15">
      <c r="A33" s="1">
        <v>42186</v>
      </c>
      <c r="B33">
        <v>31</v>
      </c>
      <c r="C33">
        <v>39</v>
      </c>
      <c r="D33">
        <f t="shared" si="8"/>
        <v>43.761173534770997</v>
      </c>
      <c r="E33">
        <f t="shared" si="0"/>
        <v>-4.7611735347709967</v>
      </c>
      <c r="F33">
        <f t="shared" si="7"/>
        <v>4.7611735347709967</v>
      </c>
      <c r="O33" s="1">
        <v>42186</v>
      </c>
      <c r="P33">
        <v>31</v>
      </c>
      <c r="Q33">
        <v>39</v>
      </c>
      <c r="R33">
        <f t="shared" si="6"/>
        <v>43.890638081567232</v>
      </c>
      <c r="S33">
        <f t="shared" si="2"/>
        <v>-4.8906380815672321</v>
      </c>
      <c r="T33">
        <f t="shared" si="3"/>
        <v>4.8906380815672321</v>
      </c>
    </row>
    <row r="34" spans="1:20" x14ac:dyDescent="0.15">
      <c r="A34" s="1">
        <v>42217</v>
      </c>
      <c r="B34">
        <v>32</v>
      </c>
      <c r="C34">
        <v>40</v>
      </c>
      <c r="D34">
        <f t="shared" si="8"/>
        <v>39.952234706954201</v>
      </c>
      <c r="E34">
        <f t="shared" si="0"/>
        <v>4.776529304579924E-2</v>
      </c>
      <c r="F34">
        <f t="shared" si="7"/>
        <v>4.776529304579924E-2</v>
      </c>
      <c r="O34" s="1">
        <v>42217</v>
      </c>
      <c r="P34">
        <v>32</v>
      </c>
      <c r="Q34">
        <v>40</v>
      </c>
      <c r="R34">
        <f t="shared" si="6"/>
        <v>39.489063808156722</v>
      </c>
      <c r="S34">
        <f t="shared" si="2"/>
        <v>0.51093619184327821</v>
      </c>
      <c r="T34">
        <f t="shared" si="3"/>
        <v>0.51093619184327821</v>
      </c>
    </row>
    <row r="35" spans="1:20" x14ac:dyDescent="0.15">
      <c r="A35" s="1">
        <v>42248</v>
      </c>
      <c r="B35">
        <v>33</v>
      </c>
      <c r="C35">
        <v>33</v>
      </c>
      <c r="D35">
        <f t="shared" si="8"/>
        <v>39.990446941390843</v>
      </c>
      <c r="E35">
        <f t="shared" si="0"/>
        <v>-6.990446941390843</v>
      </c>
      <c r="F35">
        <f t="shared" si="7"/>
        <v>6.990446941390843</v>
      </c>
      <c r="O35" s="1">
        <v>42248</v>
      </c>
      <c r="P35">
        <v>33</v>
      </c>
      <c r="Q35">
        <v>33</v>
      </c>
      <c r="R35">
        <f t="shared" si="6"/>
        <v>39.948906380815671</v>
      </c>
      <c r="S35">
        <f t="shared" si="2"/>
        <v>-6.9489063808156715</v>
      </c>
      <c r="T35">
        <f t="shared" si="3"/>
        <v>6.9489063808156715</v>
      </c>
    </row>
    <row r="36" spans="1:20" x14ac:dyDescent="0.15">
      <c r="A36" s="1">
        <v>42278</v>
      </c>
      <c r="B36">
        <v>34</v>
      </c>
      <c r="C36">
        <v>32</v>
      </c>
      <c r="D36">
        <f t="shared" si="8"/>
        <v>34.398089388278173</v>
      </c>
      <c r="E36">
        <f t="shared" si="0"/>
        <v>-2.3980893882781729</v>
      </c>
      <c r="F36">
        <f t="shared" si="7"/>
        <v>2.3980893882781729</v>
      </c>
      <c r="O36" s="1">
        <v>42278</v>
      </c>
      <c r="P36">
        <v>34</v>
      </c>
      <c r="Q36">
        <v>32</v>
      </c>
      <c r="R36">
        <f t="shared" si="6"/>
        <v>33.694890638081567</v>
      </c>
      <c r="S36">
        <f t="shared" si="2"/>
        <v>-1.6948906380815671</v>
      </c>
      <c r="T36">
        <f t="shared" si="3"/>
        <v>1.6948906380815671</v>
      </c>
    </row>
    <row r="37" spans="1:20" x14ac:dyDescent="0.15">
      <c r="A37" s="1">
        <v>42309</v>
      </c>
      <c r="B37">
        <v>35</v>
      </c>
      <c r="C37">
        <v>31</v>
      </c>
      <c r="D37">
        <f t="shared" si="8"/>
        <v>32.479617877655635</v>
      </c>
      <c r="E37">
        <f t="shared" si="0"/>
        <v>-1.4796178776556346</v>
      </c>
      <c r="F37">
        <f t="shared" si="7"/>
        <v>1.4796178776556346</v>
      </c>
      <c r="O37" s="1">
        <v>42309</v>
      </c>
      <c r="P37">
        <v>35</v>
      </c>
      <c r="Q37">
        <v>31</v>
      </c>
      <c r="R37">
        <f t="shared" si="6"/>
        <v>32.169489063808157</v>
      </c>
      <c r="S37">
        <f t="shared" si="2"/>
        <v>-1.1694890638081574</v>
      </c>
      <c r="T37">
        <f t="shared" si="3"/>
        <v>1.1694890638081574</v>
      </c>
    </row>
    <row r="38" spans="1:20" x14ac:dyDescent="0.15">
      <c r="A38" s="1">
        <v>42339</v>
      </c>
      <c r="B38">
        <v>36</v>
      </c>
      <c r="C38">
        <v>28</v>
      </c>
      <c r="D38">
        <f t="shared" si="8"/>
        <v>31.295923575531127</v>
      </c>
      <c r="E38">
        <f t="shared" si="0"/>
        <v>-3.2959235755311269</v>
      </c>
      <c r="F38">
        <f t="shared" si="7"/>
        <v>3.2959235755311269</v>
      </c>
      <c r="O38" s="1">
        <v>42339</v>
      </c>
      <c r="P38">
        <v>36</v>
      </c>
      <c r="Q38">
        <v>28</v>
      </c>
      <c r="R38">
        <f t="shared" si="6"/>
        <v>31.11694890638082</v>
      </c>
      <c r="S38">
        <f t="shared" si="2"/>
        <v>-3.11694890638082</v>
      </c>
      <c r="T38">
        <f t="shared" si="3"/>
        <v>3.11694890638082</v>
      </c>
    </row>
    <row r="39" spans="1:20" x14ac:dyDescent="0.15">
      <c r="A39" s="1">
        <v>42370</v>
      </c>
      <c r="B39">
        <v>37</v>
      </c>
      <c r="C39">
        <v>34</v>
      </c>
      <c r="D39">
        <f t="shared" si="8"/>
        <v>28.659184715106228</v>
      </c>
      <c r="E39">
        <f t="shared" si="0"/>
        <v>5.3408152848937718</v>
      </c>
      <c r="F39">
        <f t="shared" si="7"/>
        <v>5.3408152848937718</v>
      </c>
      <c r="O39" s="1">
        <v>42370</v>
      </c>
      <c r="P39">
        <v>37</v>
      </c>
      <c r="Q39">
        <v>34</v>
      </c>
      <c r="R39">
        <f t="shared" si="6"/>
        <v>28.31169489063808</v>
      </c>
      <c r="S39">
        <f t="shared" si="2"/>
        <v>5.6883051093619201</v>
      </c>
      <c r="T39">
        <f t="shared" si="3"/>
        <v>5.6883051093619201</v>
      </c>
    </row>
    <row r="40" spans="1:20" x14ac:dyDescent="0.15">
      <c r="A40" s="1">
        <v>42401</v>
      </c>
      <c r="B40">
        <v>38</v>
      </c>
      <c r="C40">
        <v>29</v>
      </c>
      <c r="D40">
        <f t="shared" si="8"/>
        <v>32.931836943021253</v>
      </c>
      <c r="E40">
        <f t="shared" si="0"/>
        <v>-3.9318369430212528</v>
      </c>
      <c r="F40">
        <f t="shared" si="7"/>
        <v>3.9318369430212528</v>
      </c>
      <c r="O40" s="1">
        <v>42401</v>
      </c>
      <c r="P40">
        <v>38</v>
      </c>
      <c r="Q40">
        <v>29</v>
      </c>
      <c r="R40">
        <f t="shared" si="6"/>
        <v>33.431169489063812</v>
      </c>
      <c r="S40">
        <f t="shared" si="2"/>
        <v>-4.4311694890638123</v>
      </c>
      <c r="T40">
        <f t="shared" si="3"/>
        <v>4.4311694890638123</v>
      </c>
    </row>
    <row r="41" spans="1:20" x14ac:dyDescent="0.15">
      <c r="A41" s="1">
        <v>42430</v>
      </c>
      <c r="B41">
        <v>39</v>
      </c>
      <c r="C41">
        <v>36</v>
      </c>
      <c r="D41">
        <f t="shared" si="8"/>
        <v>29.786367388604255</v>
      </c>
      <c r="E41">
        <f t="shared" si="0"/>
        <v>6.2136326113957452</v>
      </c>
      <c r="F41">
        <f t="shared" si="7"/>
        <v>6.2136326113957452</v>
      </c>
      <c r="O41" s="1">
        <v>42430</v>
      </c>
      <c r="P41">
        <v>39</v>
      </c>
      <c r="Q41">
        <v>36</v>
      </c>
      <c r="R41">
        <f t="shared" si="6"/>
        <v>29.443116948906383</v>
      </c>
      <c r="S41">
        <f t="shared" si="2"/>
        <v>6.5568830510936174</v>
      </c>
      <c r="T41">
        <f t="shared" si="3"/>
        <v>6.5568830510936174</v>
      </c>
    </row>
    <row r="42" spans="1:20" x14ac:dyDescent="0.15">
      <c r="A42" s="1">
        <v>42461</v>
      </c>
      <c r="B42">
        <v>40</v>
      </c>
      <c r="C42">
        <v>42</v>
      </c>
      <c r="D42">
        <f t="shared" si="8"/>
        <v>34.757273477720851</v>
      </c>
      <c r="E42">
        <f t="shared" si="0"/>
        <v>7.242726522279149</v>
      </c>
      <c r="F42">
        <f t="shared" si="7"/>
        <v>7.242726522279149</v>
      </c>
      <c r="O42" s="1">
        <v>42461</v>
      </c>
      <c r="P42">
        <v>40</v>
      </c>
      <c r="Q42">
        <v>42</v>
      </c>
      <c r="R42">
        <f t="shared" si="6"/>
        <v>35.344311694890635</v>
      </c>
      <c r="S42">
        <f t="shared" si="2"/>
        <v>6.6556883051093649</v>
      </c>
      <c r="T42">
        <f t="shared" si="3"/>
        <v>6.6556883051093649</v>
      </c>
    </row>
    <row r="43" spans="1:20" x14ac:dyDescent="0.15">
      <c r="A43" s="1">
        <v>42491</v>
      </c>
      <c r="B43">
        <v>41</v>
      </c>
      <c r="C43">
        <v>43</v>
      </c>
      <c r="D43">
        <f t="shared" si="8"/>
        <v>40.551454695544173</v>
      </c>
      <c r="E43">
        <f t="shared" si="0"/>
        <v>2.448545304455827</v>
      </c>
      <c r="F43">
        <f t="shared" si="7"/>
        <v>2.448545304455827</v>
      </c>
      <c r="O43" s="1">
        <v>42491</v>
      </c>
      <c r="P43">
        <v>41</v>
      </c>
      <c r="Q43">
        <v>43</v>
      </c>
      <c r="R43">
        <f t="shared" si="6"/>
        <v>41.334431169489065</v>
      </c>
      <c r="S43">
        <f t="shared" si="2"/>
        <v>1.6655688305109351</v>
      </c>
      <c r="T43">
        <f t="shared" si="3"/>
        <v>1.6655688305109351</v>
      </c>
    </row>
    <row r="44" spans="1:20" x14ac:dyDescent="0.15">
      <c r="A44" s="1">
        <v>42522</v>
      </c>
      <c r="B44">
        <v>42</v>
      </c>
      <c r="C44">
        <v>44</v>
      </c>
      <c r="D44">
        <f t="shared" si="8"/>
        <v>42.510290939108835</v>
      </c>
      <c r="E44">
        <f t="shared" si="0"/>
        <v>1.4897090608911654</v>
      </c>
      <c r="F44">
        <f t="shared" si="7"/>
        <v>1.4897090608911654</v>
      </c>
      <c r="O44" s="1">
        <v>42522</v>
      </c>
      <c r="P44">
        <v>42</v>
      </c>
      <c r="Q44">
        <v>44</v>
      </c>
      <c r="R44">
        <f t="shared" si="6"/>
        <v>42.833443116948906</v>
      </c>
      <c r="S44">
        <f t="shared" si="2"/>
        <v>1.1665568830510935</v>
      </c>
      <c r="T44">
        <f t="shared" si="3"/>
        <v>1.1665568830510935</v>
      </c>
    </row>
    <row r="45" spans="1:20" x14ac:dyDescent="0.15">
      <c r="A45" s="1">
        <v>42552</v>
      </c>
      <c r="B45">
        <v>43</v>
      </c>
      <c r="C45">
        <v>44</v>
      </c>
      <c r="D45">
        <f t="shared" si="8"/>
        <v>43.70205818782177</v>
      </c>
      <c r="E45">
        <f t="shared" si="0"/>
        <v>0.29794181217823024</v>
      </c>
      <c r="F45">
        <f t="shared" si="7"/>
        <v>0.29794181217823024</v>
      </c>
      <c r="O45" s="1">
        <v>42552</v>
      </c>
      <c r="P45">
        <v>43</v>
      </c>
      <c r="Q45">
        <v>44</v>
      </c>
      <c r="R45">
        <f t="shared" si="6"/>
        <v>43.883344311694891</v>
      </c>
      <c r="S45">
        <f t="shared" si="2"/>
        <v>0.11665568830510864</v>
      </c>
      <c r="T45">
        <f t="shared" si="3"/>
        <v>0.11665568830510864</v>
      </c>
    </row>
    <row r="46" spans="1:20" x14ac:dyDescent="0.15">
      <c r="A46" s="1">
        <v>42583</v>
      </c>
      <c r="B46">
        <v>44</v>
      </c>
      <c r="C46">
        <v>48</v>
      </c>
      <c r="D46">
        <f t="shared" si="8"/>
        <v>43.94041163756436</v>
      </c>
      <c r="E46">
        <f t="shared" si="0"/>
        <v>4.0595883624356404</v>
      </c>
      <c r="F46">
        <f t="shared" si="7"/>
        <v>4.0595883624356404</v>
      </c>
      <c r="O46" s="1">
        <v>42583</v>
      </c>
      <c r="P46">
        <v>44</v>
      </c>
      <c r="Q46">
        <v>48</v>
      </c>
      <c r="R46">
        <f t="shared" si="6"/>
        <v>43.988334431169491</v>
      </c>
      <c r="S46">
        <f t="shared" si="2"/>
        <v>4.0116655688305087</v>
      </c>
      <c r="T46">
        <f t="shared" si="3"/>
        <v>4.0116655688305087</v>
      </c>
    </row>
    <row r="47" spans="1:20" x14ac:dyDescent="0.15">
      <c r="A47" s="1">
        <v>42614</v>
      </c>
      <c r="B47">
        <v>45</v>
      </c>
      <c r="C47">
        <v>45</v>
      </c>
      <c r="D47">
        <f t="shared" si="8"/>
        <v>47.18808232751288</v>
      </c>
      <c r="E47">
        <f t="shared" si="0"/>
        <v>-2.1880823275128805</v>
      </c>
      <c r="F47">
        <f t="shared" si="7"/>
        <v>2.1880823275128805</v>
      </c>
      <c r="O47" s="1">
        <v>42614</v>
      </c>
      <c r="P47">
        <v>45</v>
      </c>
      <c r="Q47">
        <v>45</v>
      </c>
      <c r="R47">
        <f t="shared" si="6"/>
        <v>47.598833443116952</v>
      </c>
      <c r="S47">
        <f t="shared" si="2"/>
        <v>-2.598833443116952</v>
      </c>
      <c r="T47">
        <f t="shared" si="3"/>
        <v>2.598833443116952</v>
      </c>
    </row>
    <row r="48" spans="1:20" x14ac:dyDescent="0.15">
      <c r="A48" s="1">
        <v>42644</v>
      </c>
      <c r="B48">
        <v>46</v>
      </c>
      <c r="C48">
        <v>44</v>
      </c>
      <c r="D48">
        <f t="shared" si="8"/>
        <v>45.437616465502579</v>
      </c>
      <c r="E48">
        <f t="shared" si="0"/>
        <v>-1.4376164655025789</v>
      </c>
      <c r="F48">
        <f t="shared" si="7"/>
        <v>1.4376164655025789</v>
      </c>
      <c r="O48" s="1">
        <v>42644</v>
      </c>
      <c r="P48">
        <v>46</v>
      </c>
      <c r="Q48">
        <v>44</v>
      </c>
      <c r="R48">
        <f t="shared" si="6"/>
        <v>45.259883344311696</v>
      </c>
      <c r="S48">
        <f t="shared" si="2"/>
        <v>-1.2598833443116959</v>
      </c>
      <c r="T48">
        <f t="shared" si="3"/>
        <v>1.2598833443116959</v>
      </c>
    </row>
    <row r="49" spans="1:20" x14ac:dyDescent="0.15">
      <c r="A49" s="1">
        <v>42675</v>
      </c>
      <c r="B49">
        <v>47</v>
      </c>
      <c r="C49">
        <v>40</v>
      </c>
      <c r="D49">
        <f t="shared" si="8"/>
        <v>44.28752329310052</v>
      </c>
      <c r="E49">
        <f t="shared" si="0"/>
        <v>-4.28752329310052</v>
      </c>
      <c r="F49">
        <f t="shared" si="7"/>
        <v>4.28752329310052</v>
      </c>
      <c r="O49" s="1">
        <v>42675</v>
      </c>
      <c r="P49">
        <v>47</v>
      </c>
      <c r="Q49">
        <v>40</v>
      </c>
      <c r="R49">
        <f t="shared" si="6"/>
        <v>44.12598833443117</v>
      </c>
      <c r="S49">
        <f t="shared" si="2"/>
        <v>-4.1259883344311703</v>
      </c>
      <c r="T49">
        <f t="shared" si="3"/>
        <v>4.1259883344311703</v>
      </c>
    </row>
    <row r="50" spans="1:20" x14ac:dyDescent="0.15">
      <c r="A50" s="1">
        <v>42705</v>
      </c>
      <c r="B50">
        <v>48</v>
      </c>
      <c r="C50">
        <v>37</v>
      </c>
      <c r="D50">
        <f t="shared" si="8"/>
        <v>40.857504658620101</v>
      </c>
      <c r="E50">
        <f t="shared" si="0"/>
        <v>-3.8575046586201012</v>
      </c>
      <c r="F50">
        <f t="shared" si="7"/>
        <v>3.8575046586201012</v>
      </c>
      <c r="O50" s="1">
        <v>42705</v>
      </c>
      <c r="P50">
        <v>48</v>
      </c>
      <c r="Q50">
        <v>37</v>
      </c>
      <c r="R50">
        <f t="shared" si="6"/>
        <v>40.41259883344312</v>
      </c>
      <c r="S50">
        <f t="shared" si="2"/>
        <v>-3.4125988334431199</v>
      </c>
      <c r="T50">
        <f t="shared" si="3"/>
        <v>3.4125988334431199</v>
      </c>
    </row>
    <row r="51" spans="1:20" x14ac:dyDescent="0.15">
      <c r="A51" s="1">
        <v>42736</v>
      </c>
      <c r="B51">
        <v>49</v>
      </c>
      <c r="C51">
        <v>45</v>
      </c>
      <c r="D51">
        <f t="shared" si="8"/>
        <v>37.77150093172402</v>
      </c>
      <c r="E51">
        <f t="shared" si="0"/>
        <v>7.2284990682759798</v>
      </c>
      <c r="F51">
        <f t="shared" si="7"/>
        <v>7.2284990682759798</v>
      </c>
      <c r="O51" s="1">
        <v>42736</v>
      </c>
      <c r="P51">
        <v>49</v>
      </c>
      <c r="Q51">
        <v>45</v>
      </c>
      <c r="R51">
        <f t="shared" si="6"/>
        <v>37.341259883344314</v>
      </c>
      <c r="S51">
        <f t="shared" si="2"/>
        <v>7.6587401166556859</v>
      </c>
      <c r="T51">
        <f t="shared" si="3"/>
        <v>7.6587401166556859</v>
      </c>
    </row>
    <row r="52" spans="1:20" x14ac:dyDescent="0.15">
      <c r="A52" s="1">
        <v>42767</v>
      </c>
      <c r="B52">
        <v>50</v>
      </c>
      <c r="C52">
        <v>49</v>
      </c>
      <c r="D52">
        <f t="shared" si="8"/>
        <v>43.554300186344804</v>
      </c>
      <c r="E52">
        <f t="shared" si="0"/>
        <v>5.445699813655196</v>
      </c>
      <c r="F52">
        <f t="shared" si="7"/>
        <v>5.445699813655196</v>
      </c>
      <c r="O52" s="1">
        <v>42767</v>
      </c>
      <c r="P52">
        <v>50</v>
      </c>
      <c r="Q52">
        <v>49</v>
      </c>
      <c r="R52">
        <f t="shared" si="6"/>
        <v>44.234125988334434</v>
      </c>
      <c r="S52">
        <f t="shared" si="2"/>
        <v>4.7658740116655665</v>
      </c>
      <c r="T52">
        <f t="shared" si="3"/>
        <v>4.7658740116655665</v>
      </c>
    </row>
    <row r="53" spans="1:20" x14ac:dyDescent="0.15">
      <c r="A53" s="1">
        <v>42795</v>
      </c>
      <c r="B53">
        <v>51</v>
      </c>
      <c r="C53">
        <v>62</v>
      </c>
      <c r="D53">
        <f t="shared" si="8"/>
        <v>47.910860037268961</v>
      </c>
      <c r="E53">
        <f t="shared" si="0"/>
        <v>14.089139962731039</v>
      </c>
      <c r="F53">
        <f t="shared" si="7"/>
        <v>14.089139962731039</v>
      </c>
      <c r="O53" s="1">
        <v>42795</v>
      </c>
      <c r="P53">
        <v>51</v>
      </c>
      <c r="Q53">
        <v>62</v>
      </c>
      <c r="R53">
        <f t="shared" si="6"/>
        <v>48.523412598833445</v>
      </c>
      <c r="S53">
        <f t="shared" si="2"/>
        <v>13.476587401166555</v>
      </c>
      <c r="T53">
        <f t="shared" si="3"/>
        <v>13.476587401166555</v>
      </c>
    </row>
    <row r="54" spans="1:20" x14ac:dyDescent="0.15">
      <c r="A54" s="1">
        <v>42826</v>
      </c>
      <c r="B54">
        <v>52</v>
      </c>
      <c r="C54">
        <v>62</v>
      </c>
      <c r="D54">
        <f t="shared" si="8"/>
        <v>59.182172007453794</v>
      </c>
      <c r="E54">
        <f t="shared" si="0"/>
        <v>2.8178279925462064</v>
      </c>
      <c r="F54">
        <f t="shared" si="7"/>
        <v>2.8178279925462064</v>
      </c>
      <c r="O54" s="1">
        <v>42826</v>
      </c>
      <c r="P54">
        <v>52</v>
      </c>
      <c r="Q54">
        <v>62</v>
      </c>
      <c r="R54">
        <f t="shared" si="6"/>
        <v>60.65234125988335</v>
      </c>
      <c r="S54">
        <f t="shared" si="2"/>
        <v>1.3476587401166498</v>
      </c>
      <c r="T54">
        <f t="shared" si="3"/>
        <v>1.3476587401166498</v>
      </c>
    </row>
    <row r="55" spans="1:20" x14ac:dyDescent="0.15">
      <c r="A55" s="1">
        <v>42856</v>
      </c>
      <c r="B55">
        <v>53</v>
      </c>
      <c r="C55">
        <v>58</v>
      </c>
      <c r="D55">
        <f t="shared" si="8"/>
        <v>61.436434401490757</v>
      </c>
      <c r="E55">
        <f t="shared" si="0"/>
        <v>-3.4364344014907573</v>
      </c>
      <c r="F55">
        <f t="shared" si="7"/>
        <v>3.4364344014907573</v>
      </c>
      <c r="O55" s="1">
        <v>42856</v>
      </c>
      <c r="P55">
        <v>53</v>
      </c>
      <c r="Q55">
        <v>58</v>
      </c>
      <c r="R55">
        <f t="shared" si="6"/>
        <v>61.865234125988337</v>
      </c>
      <c r="S55">
        <f t="shared" si="2"/>
        <v>-3.8652341259883372</v>
      </c>
      <c r="T55">
        <f t="shared" si="3"/>
        <v>3.8652341259883372</v>
      </c>
    </row>
    <row r="56" spans="1:20" x14ac:dyDescent="0.15">
      <c r="A56" s="1">
        <v>42887</v>
      </c>
      <c r="B56">
        <v>54</v>
      </c>
      <c r="C56">
        <v>59</v>
      </c>
      <c r="D56">
        <f t="shared" si="8"/>
        <v>58.68728688029816</v>
      </c>
      <c r="E56">
        <f t="shared" si="0"/>
        <v>0.31271311970184001</v>
      </c>
      <c r="F56">
        <f t="shared" si="7"/>
        <v>0.31271311970184001</v>
      </c>
      <c r="O56" s="1">
        <v>42887</v>
      </c>
      <c r="P56">
        <v>54</v>
      </c>
      <c r="Q56">
        <v>59</v>
      </c>
      <c r="R56">
        <f t="shared" si="6"/>
        <v>58.386523412598834</v>
      </c>
      <c r="S56">
        <f t="shared" si="2"/>
        <v>0.61347658740116628</v>
      </c>
      <c r="T56">
        <f t="shared" si="3"/>
        <v>0.61347658740116628</v>
      </c>
    </row>
    <row r="57" spans="1:20" x14ac:dyDescent="0.15">
      <c r="A57" s="1">
        <v>42917</v>
      </c>
      <c r="B57">
        <v>55</v>
      </c>
      <c r="C57">
        <v>64</v>
      </c>
      <c r="D57">
        <f t="shared" si="8"/>
        <v>58.937457376059633</v>
      </c>
      <c r="E57">
        <f t="shared" si="0"/>
        <v>5.0625426239403666</v>
      </c>
      <c r="F57">
        <f t="shared" si="7"/>
        <v>5.0625426239403666</v>
      </c>
      <c r="O57" s="1">
        <v>42917</v>
      </c>
      <c r="P57">
        <v>55</v>
      </c>
      <c r="Q57">
        <v>64</v>
      </c>
      <c r="R57">
        <f t="shared" si="6"/>
        <v>58.938652341259882</v>
      </c>
      <c r="S57">
        <f t="shared" si="2"/>
        <v>5.061347658740118</v>
      </c>
      <c r="T57">
        <f t="shared" si="3"/>
        <v>5.061347658740118</v>
      </c>
    </row>
    <row r="58" spans="1:20" x14ac:dyDescent="0.15">
      <c r="A58" s="1">
        <v>42948</v>
      </c>
      <c r="B58">
        <v>56</v>
      </c>
      <c r="C58">
        <v>62</v>
      </c>
      <c r="D58">
        <f t="shared" si="8"/>
        <v>62.987491475211932</v>
      </c>
      <c r="E58">
        <f t="shared" si="0"/>
        <v>-0.98749147521193237</v>
      </c>
      <c r="F58">
        <f t="shared" si="7"/>
        <v>0.98749147521193237</v>
      </c>
      <c r="O58" s="1">
        <v>42948</v>
      </c>
      <c r="P58">
        <v>56</v>
      </c>
      <c r="Q58">
        <v>62</v>
      </c>
      <c r="R58">
        <f t="shared" si="6"/>
        <v>63.493865234125991</v>
      </c>
      <c r="S58">
        <f t="shared" si="2"/>
        <v>-1.493865234125991</v>
      </c>
      <c r="T58">
        <f t="shared" si="3"/>
        <v>1.493865234125991</v>
      </c>
    </row>
    <row r="59" spans="1:20" x14ac:dyDescent="0.15">
      <c r="A59" s="1">
        <v>42979</v>
      </c>
      <c r="B59">
        <v>57</v>
      </c>
      <c r="C59">
        <v>50</v>
      </c>
      <c r="D59">
        <f t="shared" si="8"/>
        <v>62.197498295042386</v>
      </c>
      <c r="E59">
        <f t="shared" si="0"/>
        <v>-12.197498295042386</v>
      </c>
      <c r="F59">
        <f t="shared" si="7"/>
        <v>12.197498295042386</v>
      </c>
      <c r="O59" s="1">
        <v>42979</v>
      </c>
      <c r="P59">
        <v>57</v>
      </c>
      <c r="Q59">
        <v>50</v>
      </c>
      <c r="R59">
        <f t="shared" si="6"/>
        <v>62.149386523412602</v>
      </c>
      <c r="S59">
        <f t="shared" si="2"/>
        <v>-12.149386523412602</v>
      </c>
      <c r="T59">
        <f t="shared" si="3"/>
        <v>12.149386523412602</v>
      </c>
    </row>
    <row r="60" spans="1:20" x14ac:dyDescent="0.15">
      <c r="A60" s="1">
        <v>43009</v>
      </c>
      <c r="B60">
        <v>58</v>
      </c>
      <c r="C60">
        <v>52</v>
      </c>
      <c r="D60">
        <f t="shared" si="8"/>
        <v>52.439499659008476</v>
      </c>
      <c r="E60">
        <f t="shared" si="0"/>
        <v>-0.43949965900847587</v>
      </c>
      <c r="F60">
        <f t="shared" si="7"/>
        <v>0.43949965900847587</v>
      </c>
      <c r="O60" s="1">
        <v>43009</v>
      </c>
      <c r="P60">
        <v>58</v>
      </c>
      <c r="Q60">
        <v>52</v>
      </c>
      <c r="R60">
        <f t="shared" si="6"/>
        <v>51.21493865234126</v>
      </c>
      <c r="S60">
        <f t="shared" si="2"/>
        <v>0.78506134765873981</v>
      </c>
      <c r="T60">
        <f t="shared" si="3"/>
        <v>0.78506134765873981</v>
      </c>
    </row>
    <row r="61" spans="1:20" x14ac:dyDescent="0.15">
      <c r="A61" s="1">
        <v>43040</v>
      </c>
      <c r="B61">
        <v>59</v>
      </c>
      <c r="C61">
        <v>50</v>
      </c>
      <c r="D61">
        <f t="shared" si="8"/>
        <v>52.087899931801701</v>
      </c>
      <c r="E61">
        <f t="shared" si="0"/>
        <v>-2.0878999318017009</v>
      </c>
      <c r="F61">
        <f t="shared" si="7"/>
        <v>2.0878999318017009</v>
      </c>
      <c r="O61" s="1">
        <v>43040</v>
      </c>
      <c r="P61">
        <v>59</v>
      </c>
      <c r="Q61">
        <v>50</v>
      </c>
      <c r="R61">
        <f t="shared" si="6"/>
        <v>51.921493865234133</v>
      </c>
      <c r="S61">
        <f t="shared" si="2"/>
        <v>-1.9214938652341331</v>
      </c>
      <c r="T61">
        <f t="shared" si="3"/>
        <v>1.9214938652341331</v>
      </c>
    </row>
    <row r="62" spans="1:20" x14ac:dyDescent="0.15">
      <c r="A62" s="1">
        <v>43070</v>
      </c>
      <c r="B62">
        <v>60</v>
      </c>
      <c r="C62">
        <v>44</v>
      </c>
      <c r="D62">
        <f t="shared" si="8"/>
        <v>50.417579986360337</v>
      </c>
      <c r="E62">
        <f t="shared" si="0"/>
        <v>-6.4175799863603373</v>
      </c>
      <c r="F62">
        <f t="shared" si="7"/>
        <v>6.4175799863603373</v>
      </c>
      <c r="O62" s="1">
        <v>43070</v>
      </c>
      <c r="P62">
        <v>60</v>
      </c>
      <c r="Q62">
        <v>44</v>
      </c>
      <c r="R62">
        <f t="shared" si="6"/>
        <v>50.192149386523411</v>
      </c>
      <c r="S62">
        <f t="shared" si="2"/>
        <v>-6.1921493865234112</v>
      </c>
      <c r="T62">
        <f t="shared" si="3"/>
        <v>6.1921493865234112</v>
      </c>
    </row>
    <row r="63" spans="1:20" x14ac:dyDescent="0.15">
      <c r="A63" s="1">
        <v>43101</v>
      </c>
      <c r="B63">
        <v>61</v>
      </c>
      <c r="C63">
        <v>51</v>
      </c>
      <c r="D63">
        <f t="shared" si="8"/>
        <v>45.283515997272069</v>
      </c>
      <c r="E63">
        <f t="shared" si="0"/>
        <v>5.7164840027279311</v>
      </c>
      <c r="F63">
        <f t="shared" si="7"/>
        <v>5.7164840027279311</v>
      </c>
      <c r="O63" s="1">
        <v>43101</v>
      </c>
      <c r="P63">
        <v>61</v>
      </c>
      <c r="Q63">
        <v>51</v>
      </c>
      <c r="R63">
        <f t="shared" si="6"/>
        <v>44.619214938652341</v>
      </c>
      <c r="S63">
        <f t="shared" si="2"/>
        <v>6.3807850613476589</v>
      </c>
      <c r="T63">
        <f t="shared" si="3"/>
        <v>6.3807850613476589</v>
      </c>
    </row>
    <row r="64" spans="1:20" x14ac:dyDescent="0.15">
      <c r="A64" s="1">
        <v>43132</v>
      </c>
      <c r="B64">
        <v>62</v>
      </c>
      <c r="C64">
        <v>56</v>
      </c>
      <c r="D64">
        <f t="shared" si="8"/>
        <v>49.856703199454415</v>
      </c>
      <c r="E64">
        <f t="shared" si="0"/>
        <v>6.1432968005455848</v>
      </c>
      <c r="F64">
        <f t="shared" si="7"/>
        <v>6.1432968005455848</v>
      </c>
      <c r="O64" s="1">
        <v>43132</v>
      </c>
      <c r="P64">
        <v>62</v>
      </c>
      <c r="Q64">
        <v>56</v>
      </c>
      <c r="R64">
        <f t="shared" si="6"/>
        <v>50.361921493865232</v>
      </c>
      <c r="S64">
        <f t="shared" si="2"/>
        <v>5.638078506134768</v>
      </c>
      <c r="T64">
        <f t="shared" si="3"/>
        <v>5.638078506134768</v>
      </c>
    </row>
    <row r="65" spans="1:20" x14ac:dyDescent="0.15">
      <c r="A65" s="1">
        <v>43160</v>
      </c>
      <c r="B65">
        <v>63</v>
      </c>
      <c r="C65">
        <v>60</v>
      </c>
      <c r="D65">
        <f t="shared" si="8"/>
        <v>54.771340639890887</v>
      </c>
      <c r="E65">
        <f t="shared" si="0"/>
        <v>5.2286593601091127</v>
      </c>
      <c r="F65">
        <f t="shared" si="7"/>
        <v>5.2286593601091127</v>
      </c>
      <c r="O65" s="1">
        <v>43160</v>
      </c>
      <c r="P65">
        <v>63</v>
      </c>
      <c r="Q65">
        <v>60</v>
      </c>
      <c r="R65">
        <f t="shared" si="6"/>
        <v>55.436192149386521</v>
      </c>
      <c r="S65">
        <f t="shared" si="2"/>
        <v>4.5638078506134789</v>
      </c>
      <c r="T65">
        <f t="shared" si="3"/>
        <v>4.5638078506134789</v>
      </c>
    </row>
    <row r="66" spans="1:20" x14ac:dyDescent="0.15">
      <c r="A66" s="1">
        <v>43191</v>
      </c>
      <c r="B66">
        <v>64</v>
      </c>
      <c r="C66">
        <v>65</v>
      </c>
      <c r="D66">
        <f t="shared" si="8"/>
        <v>58.954268127978182</v>
      </c>
      <c r="E66">
        <f t="shared" si="0"/>
        <v>6.0457318720218183</v>
      </c>
      <c r="F66">
        <f t="shared" si="7"/>
        <v>6.0457318720218183</v>
      </c>
      <c r="O66" s="1">
        <v>43191</v>
      </c>
      <c r="P66">
        <v>64</v>
      </c>
      <c r="Q66">
        <v>65</v>
      </c>
      <c r="R66">
        <f t="shared" si="6"/>
        <v>59.543619214938651</v>
      </c>
      <c r="S66">
        <f t="shared" si="2"/>
        <v>5.4563807850613486</v>
      </c>
      <c r="T66">
        <f t="shared" si="3"/>
        <v>5.4563807850613486</v>
      </c>
    </row>
    <row r="67" spans="1:20" x14ac:dyDescent="0.15">
      <c r="A67" s="1">
        <v>43221</v>
      </c>
      <c r="B67">
        <v>65</v>
      </c>
      <c r="C67">
        <v>64</v>
      </c>
      <c r="D67">
        <f t="shared" si="8"/>
        <v>63.790853625595638</v>
      </c>
      <c r="E67">
        <f t="shared" si="0"/>
        <v>0.20914637440436223</v>
      </c>
      <c r="F67">
        <f t="shared" si="7"/>
        <v>0.20914637440436223</v>
      </c>
      <c r="O67" s="1">
        <v>43221</v>
      </c>
      <c r="P67">
        <v>65</v>
      </c>
      <c r="Q67">
        <v>64</v>
      </c>
      <c r="R67">
        <f t="shared" si="6"/>
        <v>64.45436192149387</v>
      </c>
      <c r="S67">
        <f t="shared" si="2"/>
        <v>-0.45436192149387011</v>
      </c>
      <c r="T67">
        <f t="shared" si="3"/>
        <v>0.45436192149387011</v>
      </c>
    </row>
    <row r="68" spans="1:20" x14ac:dyDescent="0.15">
      <c r="A68" s="1">
        <v>43252</v>
      </c>
      <c r="B68">
        <v>66</v>
      </c>
      <c r="C68">
        <v>63</v>
      </c>
      <c r="D68">
        <f t="shared" si="8"/>
        <v>63.958170725119132</v>
      </c>
      <c r="E68">
        <f t="shared" ref="E68:E74" si="9">C68-D68</f>
        <v>-0.95817072511913182</v>
      </c>
      <c r="F68">
        <f t="shared" si="7"/>
        <v>0.95817072511913182</v>
      </c>
      <c r="O68" s="1">
        <v>43252</v>
      </c>
      <c r="P68">
        <v>66</v>
      </c>
      <c r="Q68">
        <v>63</v>
      </c>
      <c r="R68">
        <f t="shared" si="6"/>
        <v>64.045436192149396</v>
      </c>
      <c r="S68">
        <f t="shared" si="2"/>
        <v>-1.0454361921493955</v>
      </c>
      <c r="T68">
        <f t="shared" si="3"/>
        <v>1.0454361921493955</v>
      </c>
    </row>
    <row r="69" spans="1:20" x14ac:dyDescent="0.15">
      <c r="A69" s="1">
        <v>43282</v>
      </c>
      <c r="B69">
        <v>67</v>
      </c>
      <c r="C69">
        <v>63</v>
      </c>
      <c r="D69">
        <f t="shared" si="8"/>
        <v>63.191634145023833</v>
      </c>
      <c r="E69">
        <f t="shared" si="9"/>
        <v>-0.19163414502383347</v>
      </c>
      <c r="F69">
        <f t="shared" si="7"/>
        <v>0.19163414502383347</v>
      </c>
      <c r="O69" s="1">
        <v>43282</v>
      </c>
      <c r="P69">
        <v>67</v>
      </c>
      <c r="Q69">
        <v>63</v>
      </c>
      <c r="R69">
        <f t="shared" si="6"/>
        <v>63.104543619214944</v>
      </c>
      <c r="S69">
        <f t="shared" ref="S69:S74" si="10">Q69-R69</f>
        <v>-0.10454361921494382</v>
      </c>
      <c r="T69">
        <f t="shared" ref="T69:T74" si="11">ABS(S69)</f>
        <v>0.10454361921494382</v>
      </c>
    </row>
    <row r="70" spans="1:20" x14ac:dyDescent="0.15">
      <c r="A70" s="1">
        <v>43313</v>
      </c>
      <c r="B70">
        <v>68</v>
      </c>
      <c r="C70">
        <v>72</v>
      </c>
      <c r="D70">
        <f t="shared" si="8"/>
        <v>63.038326829004774</v>
      </c>
      <c r="E70">
        <f t="shared" si="9"/>
        <v>8.9616731709952262</v>
      </c>
      <c r="F70">
        <f t="shared" si="7"/>
        <v>8.9616731709952262</v>
      </c>
      <c r="O70" s="1">
        <v>43313</v>
      </c>
      <c r="P70">
        <v>68</v>
      </c>
      <c r="Q70">
        <v>72</v>
      </c>
      <c r="R70">
        <f t="shared" si="6"/>
        <v>63.010454361921497</v>
      </c>
      <c r="S70">
        <f t="shared" si="10"/>
        <v>8.9895456380785035</v>
      </c>
      <c r="T70">
        <f t="shared" si="11"/>
        <v>8.9895456380785035</v>
      </c>
    </row>
    <row r="71" spans="1:20" x14ac:dyDescent="0.15">
      <c r="A71" s="1">
        <v>43344</v>
      </c>
      <c r="B71">
        <v>69</v>
      </c>
      <c r="C71">
        <v>61</v>
      </c>
      <c r="D71">
        <f t="shared" si="8"/>
        <v>70.207665365800949</v>
      </c>
      <c r="E71">
        <f t="shared" si="9"/>
        <v>-9.2076653658009491</v>
      </c>
      <c r="F71">
        <f t="shared" si="7"/>
        <v>9.2076653658009491</v>
      </c>
      <c r="O71" s="1">
        <v>43344</v>
      </c>
      <c r="P71">
        <v>69</v>
      </c>
      <c r="Q71">
        <v>61</v>
      </c>
      <c r="R71">
        <f t="shared" si="6"/>
        <v>71.101045436192152</v>
      </c>
      <c r="S71">
        <f t="shared" si="10"/>
        <v>-10.101045436192152</v>
      </c>
      <c r="T71">
        <f t="shared" si="11"/>
        <v>10.101045436192152</v>
      </c>
    </row>
    <row r="72" spans="1:20" x14ac:dyDescent="0.15">
      <c r="A72" s="1">
        <v>43374</v>
      </c>
      <c r="B72">
        <v>70</v>
      </c>
      <c r="C72">
        <v>65</v>
      </c>
      <c r="D72">
        <f t="shared" si="8"/>
        <v>62.841533073160193</v>
      </c>
      <c r="E72">
        <f t="shared" si="9"/>
        <v>2.1584669268398073</v>
      </c>
      <c r="F72">
        <f t="shared" si="7"/>
        <v>2.1584669268398073</v>
      </c>
      <c r="O72" s="1">
        <v>43374</v>
      </c>
      <c r="P72">
        <v>70</v>
      </c>
      <c r="Q72">
        <v>65</v>
      </c>
      <c r="R72">
        <f t="shared" si="6"/>
        <v>62.010104543619214</v>
      </c>
      <c r="S72">
        <f t="shared" si="10"/>
        <v>2.9898954563807862</v>
      </c>
      <c r="T72">
        <f t="shared" si="11"/>
        <v>2.9898954563807862</v>
      </c>
    </row>
    <row r="73" spans="1:20" x14ac:dyDescent="0.15">
      <c r="A73" s="1">
        <v>43405</v>
      </c>
      <c r="B73">
        <v>71</v>
      </c>
      <c r="C73">
        <v>51</v>
      </c>
      <c r="D73">
        <f t="shared" si="8"/>
        <v>64.568306614632036</v>
      </c>
      <c r="E73">
        <f t="shared" si="9"/>
        <v>-13.568306614632036</v>
      </c>
      <c r="F73">
        <f t="shared" si="7"/>
        <v>13.568306614632036</v>
      </c>
      <c r="O73" s="1">
        <v>43405</v>
      </c>
      <c r="P73">
        <v>71</v>
      </c>
      <c r="Q73">
        <v>51</v>
      </c>
      <c r="R73">
        <f t="shared" si="6"/>
        <v>64.701010454361921</v>
      </c>
      <c r="S73">
        <f t="shared" si="10"/>
        <v>-13.701010454361921</v>
      </c>
      <c r="T73">
        <f t="shared" si="11"/>
        <v>13.701010454361921</v>
      </c>
    </row>
    <row r="74" spans="1:20" x14ac:dyDescent="0.15">
      <c r="A74" s="1">
        <v>43435</v>
      </c>
      <c r="B74">
        <v>72</v>
      </c>
      <c r="C74">
        <v>47</v>
      </c>
      <c r="D74">
        <f t="shared" si="8"/>
        <v>53.713661322926413</v>
      </c>
      <c r="E74">
        <f t="shared" si="9"/>
        <v>-6.7136613229264128</v>
      </c>
      <c r="F74">
        <f t="shared" si="7"/>
        <v>6.7136613229264128</v>
      </c>
      <c r="O74" s="1">
        <v>43435</v>
      </c>
      <c r="P74">
        <v>72</v>
      </c>
      <c r="Q74">
        <v>47</v>
      </c>
      <c r="R74">
        <f t="shared" ref="R74" si="12">(0.9*Q73)+(0.1*R73)</f>
        <v>52.370101045436193</v>
      </c>
      <c r="S74">
        <f t="shared" si="10"/>
        <v>-5.3701010454361935</v>
      </c>
      <c r="T74">
        <f t="shared" si="11"/>
        <v>5.3701010454361935</v>
      </c>
    </row>
    <row r="77" spans="1:20" x14ac:dyDescent="0.15">
      <c r="A77" s="23" t="s">
        <v>63</v>
      </c>
      <c r="B77">
        <v>0.8</v>
      </c>
      <c r="O77" s="23" t="s">
        <v>63</v>
      </c>
      <c r="P77">
        <v>0.9</v>
      </c>
    </row>
    <row r="78" spans="1:20" x14ac:dyDescent="0.15">
      <c r="A78" s="23" t="s">
        <v>64</v>
      </c>
      <c r="B78">
        <v>0.2</v>
      </c>
      <c r="O78" s="23" t="s">
        <v>64</v>
      </c>
      <c r="P78">
        <v>0.1</v>
      </c>
    </row>
  </sheetData>
  <mergeCells count="2">
    <mergeCell ref="A1:H1"/>
    <mergeCell ref="O1:W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18326-E2B1-7445-B7EA-E5FC0D0529A3}">
  <sheetPr published="0"/>
  <dimension ref="A1:C73"/>
  <sheetViews>
    <sheetView zoomScale="110" workbookViewId="0">
      <selection activeCell="G14" sqref="G14"/>
    </sheetView>
  </sheetViews>
  <sheetFormatPr baseColWidth="10" defaultRowHeight="13" x14ac:dyDescent="0.15"/>
  <cols>
    <col min="1" max="1" width="11.5" bestFit="1" customWidth="1"/>
    <col min="3" max="3" width="12" bestFit="1" customWidth="1"/>
  </cols>
  <sheetData>
    <row r="1" spans="1:3" x14ac:dyDescent="0.15">
      <c r="A1" s="23" t="s">
        <v>45</v>
      </c>
      <c r="B1" t="s">
        <v>35</v>
      </c>
      <c r="C1" s="23" t="s">
        <v>44</v>
      </c>
    </row>
    <row r="2" spans="1:3" x14ac:dyDescent="0.15">
      <c r="A2">
        <v>11.753299999999999</v>
      </c>
      <c r="B2">
        <v>-1.4536643701113903</v>
      </c>
      <c r="C2">
        <v>-11.753299999999999</v>
      </c>
    </row>
    <row r="3" spans="1:3" x14ac:dyDescent="0.15">
      <c r="A3">
        <v>11.753299999999999</v>
      </c>
      <c r="B3">
        <v>-1.1084600632262749</v>
      </c>
      <c r="C3">
        <v>-11.753299999999999</v>
      </c>
    </row>
    <row r="4" spans="1:3" x14ac:dyDescent="0.15">
      <c r="A4">
        <v>11.753299999999999</v>
      </c>
      <c r="B4">
        <v>3.2084455631733348</v>
      </c>
      <c r="C4">
        <v>-11.753299999999999</v>
      </c>
    </row>
    <row r="5" spans="1:3" x14ac:dyDescent="0.15">
      <c r="A5">
        <v>11.753299999999999</v>
      </c>
      <c r="B5">
        <v>4.5399410242294422</v>
      </c>
      <c r="C5">
        <v>-11.753299999999999</v>
      </c>
    </row>
    <row r="6" spans="1:3" x14ac:dyDescent="0.15">
      <c r="A6">
        <v>11.753299999999999</v>
      </c>
      <c r="B6">
        <v>10.218311838802968</v>
      </c>
      <c r="C6">
        <v>-11.753299999999999</v>
      </c>
    </row>
    <row r="7" spans="1:3" x14ac:dyDescent="0.15">
      <c r="A7">
        <v>11.753299999999999</v>
      </c>
      <c r="B7">
        <v>8.0564595326073061</v>
      </c>
      <c r="C7">
        <v>-11.753299999999999</v>
      </c>
    </row>
    <row r="8" spans="1:3" x14ac:dyDescent="0.15">
      <c r="A8">
        <v>11.753299999999999</v>
      </c>
      <c r="B8">
        <v>6.1854896353700113</v>
      </c>
      <c r="C8">
        <v>-11.753299999999999</v>
      </c>
    </row>
    <row r="9" spans="1:3" x14ac:dyDescent="0.15">
      <c r="A9">
        <v>11.753299999999999</v>
      </c>
      <c r="B9">
        <v>5.8257558069877078</v>
      </c>
      <c r="C9">
        <v>-11.753299999999999</v>
      </c>
    </row>
    <row r="10" spans="1:3" x14ac:dyDescent="0.15">
      <c r="A10">
        <v>11.753299999999999</v>
      </c>
      <c r="B10">
        <v>7.0915719184829413</v>
      </c>
      <c r="C10">
        <v>-11.753299999999999</v>
      </c>
    </row>
    <row r="11" spans="1:3" x14ac:dyDescent="0.15">
      <c r="A11">
        <v>11.753299999999999</v>
      </c>
      <c r="B11">
        <v>8.9804500646162069</v>
      </c>
      <c r="C11">
        <v>-11.753299999999999</v>
      </c>
    </row>
    <row r="12" spans="1:3" x14ac:dyDescent="0.15">
      <c r="A12">
        <v>11.753299999999999</v>
      </c>
      <c r="B12">
        <v>2.4408426562829746</v>
      </c>
      <c r="C12">
        <v>-11.753299999999999</v>
      </c>
    </row>
    <row r="13" spans="1:3" x14ac:dyDescent="0.15">
      <c r="A13">
        <v>11.753299999999999</v>
      </c>
      <c r="B13">
        <v>1.7773642440428894</v>
      </c>
      <c r="C13">
        <v>-11.753299999999999</v>
      </c>
    </row>
    <row r="14" spans="1:3" x14ac:dyDescent="0.15">
      <c r="A14">
        <v>11.753299999999999</v>
      </c>
      <c r="B14">
        <v>1.1386843222447709</v>
      </c>
      <c r="C14">
        <v>-11.753299999999999</v>
      </c>
    </row>
    <row r="15" spans="1:3" x14ac:dyDescent="0.15">
      <c r="A15">
        <v>11.753299999999999</v>
      </c>
      <c r="B15">
        <v>6.2210530537779647</v>
      </c>
      <c r="C15">
        <v>-11.753299999999999</v>
      </c>
    </row>
    <row r="16" spans="1:3" x14ac:dyDescent="0.15">
      <c r="A16">
        <v>11.753299999999999</v>
      </c>
      <c r="B16">
        <v>4.0571311909539176</v>
      </c>
      <c r="C16">
        <v>-11.753299999999999</v>
      </c>
    </row>
    <row r="17" spans="1:3" x14ac:dyDescent="0.15">
      <c r="A17">
        <v>11.753299999999999</v>
      </c>
      <c r="B17">
        <v>2.2446641563978105</v>
      </c>
      <c r="C17">
        <v>-11.753299999999999</v>
      </c>
    </row>
    <row r="18" spans="1:3" x14ac:dyDescent="0.15">
      <c r="A18">
        <v>11.753299999999999</v>
      </c>
      <c r="B18">
        <v>3.4824636255144981E-2</v>
      </c>
      <c r="C18">
        <v>-11.753299999999999</v>
      </c>
    </row>
    <row r="19" spans="1:3" x14ac:dyDescent="0.15">
      <c r="A19">
        <v>11.753299999999999</v>
      </c>
      <c r="B19">
        <v>-2.1070596024503914</v>
      </c>
      <c r="C19">
        <v>-11.753299999999999</v>
      </c>
    </row>
    <row r="20" spans="1:3" x14ac:dyDescent="0.15">
      <c r="A20">
        <v>11.753299999999999</v>
      </c>
      <c r="B20">
        <v>-3.3557566580604714E-2</v>
      </c>
      <c r="C20">
        <v>-11.753299999999999</v>
      </c>
    </row>
    <row r="21" spans="1:3" x14ac:dyDescent="0.15">
      <c r="A21">
        <v>11.753299999999999</v>
      </c>
      <c r="B21">
        <v>1.5008128825125056</v>
      </c>
      <c r="C21">
        <v>-11.753299999999999</v>
      </c>
    </row>
    <row r="22" spans="1:3" x14ac:dyDescent="0.15">
      <c r="A22">
        <v>11.753299999999999</v>
      </c>
      <c r="B22">
        <v>1.3524798799304421</v>
      </c>
      <c r="C22">
        <v>-11.753299999999999</v>
      </c>
    </row>
    <row r="23" spans="1:3" x14ac:dyDescent="0.15">
      <c r="A23">
        <v>11.753299999999999</v>
      </c>
      <c r="B23">
        <v>0.26205300688471311</v>
      </c>
      <c r="C23">
        <v>-11.753299999999999</v>
      </c>
    </row>
    <row r="24" spans="1:3" x14ac:dyDescent="0.15">
      <c r="A24">
        <v>11.753299999999999</v>
      </c>
      <c r="B24">
        <v>-2.7893077171402254</v>
      </c>
      <c r="C24">
        <v>-11.753299999999999</v>
      </c>
    </row>
    <row r="25" spans="1:3" x14ac:dyDescent="0.15">
      <c r="A25">
        <v>11.753299999999999</v>
      </c>
      <c r="B25">
        <v>-0.18834235757078943</v>
      </c>
      <c r="C25">
        <v>-11.753299999999999</v>
      </c>
    </row>
    <row r="26" spans="1:3" x14ac:dyDescent="0.15">
      <c r="A26">
        <v>11.753299999999999</v>
      </c>
      <c r="B26">
        <v>-3.2689669853990679</v>
      </c>
      <c r="C26">
        <v>-11.753299999999999</v>
      </c>
    </row>
    <row r="27" spans="1:3" x14ac:dyDescent="0.15">
      <c r="A27">
        <v>11.753299999999999</v>
      </c>
      <c r="B27">
        <v>-0.44943382921780284</v>
      </c>
      <c r="C27">
        <v>-11.753299999999999</v>
      </c>
    </row>
    <row r="28" spans="1:3" x14ac:dyDescent="0.15">
      <c r="A28">
        <v>11.753299999999999</v>
      </c>
      <c r="B28">
        <v>-3.0941831812654996</v>
      </c>
      <c r="C28">
        <v>-11.753299999999999</v>
      </c>
    </row>
    <row r="29" spans="1:3" x14ac:dyDescent="0.15">
      <c r="A29">
        <v>11.753299999999999</v>
      </c>
      <c r="B29">
        <v>-6.0506127114338213</v>
      </c>
      <c r="C29">
        <v>-11.753299999999999</v>
      </c>
    </row>
    <row r="30" spans="1:3" x14ac:dyDescent="0.15">
      <c r="A30">
        <v>11.753299999999999</v>
      </c>
      <c r="B30">
        <v>-4.1486625662926713</v>
      </c>
      <c r="C30">
        <v>-11.753299999999999</v>
      </c>
    </row>
    <row r="31" spans="1:3" x14ac:dyDescent="0.15">
      <c r="A31">
        <v>11.753299999999999</v>
      </c>
      <c r="B31">
        <v>-3.2705787375080746</v>
      </c>
      <c r="C31">
        <v>-11.753299999999999</v>
      </c>
    </row>
    <row r="32" spans="1:3" x14ac:dyDescent="0.15">
      <c r="A32">
        <v>11.753299999999999</v>
      </c>
      <c r="B32">
        <v>-9.2526047685312136</v>
      </c>
      <c r="C32">
        <v>-11.753299999999999</v>
      </c>
    </row>
    <row r="33" spans="1:3" x14ac:dyDescent="0.15">
      <c r="A33">
        <v>11.753299999999999</v>
      </c>
      <c r="B33">
        <v>-9.8241300419627038</v>
      </c>
      <c r="C33">
        <v>-11.753299999999999</v>
      </c>
    </row>
    <row r="34" spans="1:3" x14ac:dyDescent="0.15">
      <c r="A34">
        <v>11.753299999999999</v>
      </c>
      <c r="B34">
        <v>-10.386612158622071</v>
      </c>
      <c r="C34">
        <v>-11.753299999999999</v>
      </c>
    </row>
    <row r="35" spans="1:3" x14ac:dyDescent="0.15">
      <c r="A35">
        <v>11.753299999999999</v>
      </c>
      <c r="B35">
        <v>-11.456344050846781</v>
      </c>
      <c r="C35">
        <v>-11.753299999999999</v>
      </c>
    </row>
    <row r="36" spans="1:3" x14ac:dyDescent="0.15">
      <c r="A36">
        <v>11.753299999999999</v>
      </c>
      <c r="B36">
        <v>-7.0194580905634254</v>
      </c>
      <c r="C36">
        <v>-11.753299999999999</v>
      </c>
    </row>
    <row r="37" spans="1:3" x14ac:dyDescent="0.15">
      <c r="A37">
        <v>11.753299999999999</v>
      </c>
      <c r="B37">
        <v>-7.1540489591844576</v>
      </c>
      <c r="C37">
        <v>-11.753299999999999</v>
      </c>
    </row>
    <row r="38" spans="1:3" x14ac:dyDescent="0.15">
      <c r="A38">
        <v>11.753299999999999</v>
      </c>
      <c r="B38">
        <v>-6.6766182930429068</v>
      </c>
      <c r="C38">
        <v>-11.753299999999999</v>
      </c>
    </row>
    <row r="39" spans="1:3" x14ac:dyDescent="0.15">
      <c r="A39">
        <v>11.753299999999999</v>
      </c>
      <c r="B39">
        <v>-15.119920712213563</v>
      </c>
      <c r="C39">
        <v>-11.753299999999999</v>
      </c>
    </row>
    <row r="40" spans="1:3" x14ac:dyDescent="0.15">
      <c r="A40">
        <v>11.753299999999999</v>
      </c>
      <c r="B40" s="24">
        <v>-14.245497553484931</v>
      </c>
      <c r="C40">
        <v>-11.753299999999999</v>
      </c>
    </row>
    <row r="41" spans="1:3" x14ac:dyDescent="0.15">
      <c r="A41">
        <v>11.753299999999999</v>
      </c>
      <c r="B41" s="24">
        <v>-10.34588957926546</v>
      </c>
      <c r="C41">
        <v>-11.753299999999999</v>
      </c>
    </row>
    <row r="42" spans="1:3" x14ac:dyDescent="0.15">
      <c r="A42">
        <v>11.753299999999999</v>
      </c>
      <c r="B42">
        <v>-8.3321497688404875</v>
      </c>
      <c r="C42">
        <v>-11.753299999999999</v>
      </c>
    </row>
    <row r="43" spans="1:3" x14ac:dyDescent="0.15">
      <c r="A43">
        <v>11.753299999999999</v>
      </c>
      <c r="B43">
        <v>-7.434097872565772</v>
      </c>
      <c r="C43">
        <v>-11.753299999999999</v>
      </c>
    </row>
    <row r="44" spans="1:3" x14ac:dyDescent="0.15">
      <c r="A44">
        <v>11.753299999999999</v>
      </c>
      <c r="B44">
        <v>-8.4716519704818225</v>
      </c>
      <c r="C44">
        <v>-11.753299999999999</v>
      </c>
    </row>
    <row r="45" spans="1:3" x14ac:dyDescent="0.15">
      <c r="A45">
        <v>11.753299999999999</v>
      </c>
      <c r="B45">
        <v>-6.1490729664378989</v>
      </c>
      <c r="C45">
        <v>-11.753299999999999</v>
      </c>
    </row>
    <row r="46" spans="1:3" x14ac:dyDescent="0.15">
      <c r="A46">
        <v>11.753299999999999</v>
      </c>
      <c r="B46">
        <v>-2.1257041971745707</v>
      </c>
      <c r="C46">
        <v>-11.753299999999999</v>
      </c>
    </row>
    <row r="47" spans="1:3" x14ac:dyDescent="0.15">
      <c r="A47">
        <v>11.753299999999999</v>
      </c>
      <c r="B47">
        <v>-3.1747411085782886</v>
      </c>
      <c r="C47">
        <v>-11.753299999999999</v>
      </c>
    </row>
    <row r="48" spans="1:3" x14ac:dyDescent="0.15">
      <c r="A48">
        <v>11.753299999999999</v>
      </c>
      <c r="B48">
        <v>-1.2496084639866254</v>
      </c>
      <c r="C48">
        <v>-11.753299999999999</v>
      </c>
    </row>
    <row r="49" spans="1:3" x14ac:dyDescent="0.15">
      <c r="A49">
        <v>11.753299999999999</v>
      </c>
      <c r="B49">
        <v>-1.1197555607981258</v>
      </c>
      <c r="C49">
        <v>-11.753299999999999</v>
      </c>
    </row>
    <row r="50" spans="1:3" x14ac:dyDescent="0.15">
      <c r="A50">
        <v>11.753299999999999</v>
      </c>
      <c r="B50">
        <v>0.9157303993132544</v>
      </c>
      <c r="C50">
        <v>-11.753299999999999</v>
      </c>
    </row>
    <row r="51" spans="1:3" x14ac:dyDescent="0.15">
      <c r="A51">
        <v>11.753299999999999</v>
      </c>
      <c r="B51">
        <v>1.2095924047906763</v>
      </c>
      <c r="C51">
        <v>-11.753299999999999</v>
      </c>
    </row>
    <row r="52" spans="1:3" x14ac:dyDescent="0.15">
      <c r="A52">
        <v>11.753299999999999</v>
      </c>
      <c r="B52">
        <v>7.6031880742956517</v>
      </c>
      <c r="C52">
        <v>-11.753299999999999</v>
      </c>
    </row>
    <row r="53" spans="1:3" x14ac:dyDescent="0.15">
      <c r="A53">
        <v>11.753299999999999</v>
      </c>
      <c r="B53">
        <v>5.3588335529029152</v>
      </c>
      <c r="C53">
        <v>-11.753299999999999</v>
      </c>
    </row>
    <row r="54" spans="1:3" x14ac:dyDescent="0.15">
      <c r="A54">
        <v>11.753299999999999</v>
      </c>
      <c r="B54">
        <v>2.4843630286116891</v>
      </c>
      <c r="C54">
        <v>-11.753299999999999</v>
      </c>
    </row>
    <row r="55" spans="1:3" x14ac:dyDescent="0.15">
      <c r="A55">
        <v>11.753299999999999</v>
      </c>
      <c r="B55">
        <v>3.4023829923765447</v>
      </c>
      <c r="C55">
        <v>-11.753299999999999</v>
      </c>
    </row>
    <row r="56" spans="1:3" x14ac:dyDescent="0.15">
      <c r="A56">
        <v>11.753299999999999</v>
      </c>
      <c r="B56">
        <v>7.3093008275675757</v>
      </c>
      <c r="C56">
        <v>-11.753299999999999</v>
      </c>
    </row>
    <row r="57" spans="1:3" x14ac:dyDescent="0.15">
      <c r="A57">
        <v>11.753299999999999</v>
      </c>
      <c r="B57">
        <v>3.5259841090868917</v>
      </c>
      <c r="C57">
        <v>-11.753299999999999</v>
      </c>
    </row>
    <row r="58" spans="1:3" x14ac:dyDescent="0.15">
      <c r="A58">
        <v>11.753299999999999</v>
      </c>
      <c r="B58">
        <v>-0.86479623572707709</v>
      </c>
      <c r="C58">
        <v>-11.753299999999999</v>
      </c>
    </row>
    <row r="59" spans="1:3" x14ac:dyDescent="0.15">
      <c r="A59">
        <v>11.753299999999999</v>
      </c>
      <c r="B59">
        <v>1.1068618336902105</v>
      </c>
      <c r="C59">
        <v>-11.753299999999999</v>
      </c>
    </row>
    <row r="60" spans="1:3" x14ac:dyDescent="0.15">
      <c r="A60">
        <v>11.753299999999999</v>
      </c>
      <c r="B60">
        <v>5.5202411625901746</v>
      </c>
      <c r="C60">
        <v>-11.753299999999999</v>
      </c>
    </row>
    <row r="61" spans="1:3" x14ac:dyDescent="0.15">
      <c r="A61">
        <v>11.753299999999999</v>
      </c>
      <c r="B61">
        <v>2.914537837588199</v>
      </c>
      <c r="C61">
        <v>-11.753299999999999</v>
      </c>
    </row>
    <row r="62" spans="1:3" x14ac:dyDescent="0.15">
      <c r="A62">
        <v>11.753299999999999</v>
      </c>
      <c r="B62">
        <v>3.5080790916694156</v>
      </c>
      <c r="C62">
        <v>-11.753299999999999</v>
      </c>
    </row>
    <row r="63" spans="1:3" x14ac:dyDescent="0.15">
      <c r="A63">
        <v>11.753299999999999</v>
      </c>
      <c r="B63">
        <v>4.5391055217949088</v>
      </c>
      <c r="C63">
        <v>-11.753299999999999</v>
      </c>
    </row>
    <row r="64" spans="1:3" x14ac:dyDescent="0.15">
      <c r="A64">
        <v>11.753299999999999</v>
      </c>
      <c r="B64">
        <v>1.4518737020762273</v>
      </c>
      <c r="C64">
        <v>-11.753299999999999</v>
      </c>
    </row>
    <row r="65" spans="1:3" x14ac:dyDescent="0.15">
      <c r="A65">
        <v>11.753299999999999</v>
      </c>
      <c r="B65">
        <v>4.0635566850712834</v>
      </c>
      <c r="C65">
        <v>-11.753299999999999</v>
      </c>
    </row>
    <row r="66" spans="1:3" x14ac:dyDescent="0.15">
      <c r="A66">
        <v>11.753299999999999</v>
      </c>
      <c r="B66">
        <v>4.3008758260638658</v>
      </c>
      <c r="C66">
        <v>-11.753299999999999</v>
      </c>
    </row>
    <row r="67" spans="1:3" x14ac:dyDescent="0.15">
      <c r="A67">
        <v>11.753299999999999</v>
      </c>
      <c r="B67">
        <v>3.2388638573188615</v>
      </c>
      <c r="C67">
        <v>-11.753299999999999</v>
      </c>
    </row>
    <row r="68" spans="1:3" x14ac:dyDescent="0.15">
      <c r="A68">
        <v>11.753299999999999</v>
      </c>
      <c r="B68">
        <v>2.0902536256169597</v>
      </c>
      <c r="C68">
        <v>-11.753299999999999</v>
      </c>
    </row>
    <row r="69" spans="1:3" x14ac:dyDescent="0.15">
      <c r="A69">
        <v>11.753299999999999</v>
      </c>
      <c r="B69">
        <v>9.2010411846116895</v>
      </c>
      <c r="C69">
        <v>-11.753299999999999</v>
      </c>
    </row>
    <row r="70" spans="1:3" x14ac:dyDescent="0.15">
      <c r="A70">
        <v>11.753299999999999</v>
      </c>
      <c r="B70">
        <v>6.3961117257204165</v>
      </c>
      <c r="C70">
        <v>-11.753299999999999</v>
      </c>
    </row>
    <row r="71" spans="1:3" x14ac:dyDescent="0.15">
      <c r="A71">
        <v>11.753299999999999</v>
      </c>
      <c r="B71">
        <v>10.38846477595871</v>
      </c>
      <c r="C71">
        <v>-11.753299999999999</v>
      </c>
    </row>
    <row r="72" spans="1:3" x14ac:dyDescent="0.15">
      <c r="A72">
        <v>11.753299999999999</v>
      </c>
      <c r="B72">
        <v>3.2900907891669746</v>
      </c>
      <c r="C72">
        <v>-11.753299999999999</v>
      </c>
    </row>
    <row r="73" spans="1:3" x14ac:dyDescent="0.15">
      <c r="A73">
        <v>11.753299999999999</v>
      </c>
      <c r="B73">
        <v>2.9488312359745166</v>
      </c>
      <c r="C73">
        <v>-11.753299999999999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Question 1</vt:lpstr>
      <vt:lpstr>Question 2 &amp; 3</vt:lpstr>
      <vt:lpstr>Question 4</vt:lpstr>
      <vt:lpstr>Additonal Work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School of Business</dc:creator>
  <cp:keywords/>
  <dc:description/>
  <cp:lastModifiedBy>cynthiacompaore@ymail.com</cp:lastModifiedBy>
  <dcterms:created xsi:type="dcterms:W3CDTF">1998-11-01T22:44:04Z</dcterms:created>
  <dcterms:modified xsi:type="dcterms:W3CDTF">2019-10-31T00:01:18Z</dcterms:modified>
</cp:coreProperties>
</file>