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40" windowWidth="18195" windowHeight="8325" activeTab="2"/>
  </bookViews>
  <sheets>
    <sheet name="Summary" sheetId="1" r:id="rId1"/>
    <sheet name="Morton Forms" sheetId="11" r:id="rId2"/>
    <sheet name="Calculations" sheetId="12" r:id="rId3"/>
  </sheets>
  <calcPr calcId="145621"/>
</workbook>
</file>

<file path=xl/calcChain.xml><?xml version="1.0" encoding="utf-8"?>
<calcChain xmlns="http://schemas.openxmlformats.org/spreadsheetml/2006/main">
  <c r="E36" i="11" l="1"/>
  <c r="E35" i="11" l="1"/>
  <c r="E37" i="11"/>
  <c r="K39" i="12" l="1"/>
  <c r="K37" i="12"/>
  <c r="K36" i="12"/>
  <c r="K34" i="12"/>
  <c r="K33" i="12"/>
  <c r="K32" i="12"/>
  <c r="K31" i="12"/>
  <c r="K30" i="12"/>
  <c r="K29" i="12"/>
  <c r="K28" i="12"/>
  <c r="J39" i="12"/>
  <c r="J37" i="12"/>
  <c r="J36" i="12"/>
  <c r="J34" i="12"/>
  <c r="J33" i="12"/>
  <c r="J32" i="12"/>
  <c r="J31" i="12"/>
  <c r="J30" i="12"/>
  <c r="J29" i="12"/>
  <c r="J28" i="12"/>
  <c r="H39" i="12"/>
  <c r="H37" i="12"/>
  <c r="H36" i="12"/>
  <c r="H34" i="12"/>
  <c r="H33" i="12"/>
  <c r="H32" i="12"/>
  <c r="H31" i="12"/>
  <c r="H30" i="12"/>
  <c r="H29" i="12"/>
  <c r="H28" i="12"/>
  <c r="G39" i="12"/>
  <c r="G38" i="12"/>
  <c r="G37" i="12"/>
  <c r="G36" i="12"/>
  <c r="G35" i="12"/>
  <c r="G34" i="12"/>
  <c r="G33" i="12"/>
  <c r="G32" i="12"/>
  <c r="G31" i="12"/>
  <c r="G30" i="12"/>
  <c r="G29" i="12"/>
  <c r="G28" i="12"/>
  <c r="F39" i="12" l="1"/>
  <c r="F38" i="12"/>
  <c r="F37" i="12"/>
  <c r="F36" i="12"/>
  <c r="F35" i="12"/>
  <c r="F34" i="12"/>
  <c r="F33" i="12"/>
  <c r="F32" i="12"/>
  <c r="F31" i="12"/>
  <c r="F30" i="12"/>
  <c r="F29" i="12"/>
  <c r="F28" i="12"/>
  <c r="H38" i="12" l="1"/>
  <c r="J38" i="12" s="1"/>
  <c r="K38" i="12" s="1"/>
  <c r="H35" i="12"/>
  <c r="J35" i="12" s="1"/>
  <c r="K35" i="12" s="1"/>
  <c r="B39" i="11"/>
  <c r="C39" i="11"/>
  <c r="J40" i="12" l="1"/>
  <c r="E34" i="11" s="1"/>
  <c r="E38" i="11" s="1"/>
</calcChain>
</file>

<file path=xl/comments1.xml><?xml version="1.0" encoding="utf-8"?>
<comments xmlns="http://schemas.openxmlformats.org/spreadsheetml/2006/main">
  <authors>
    <author>Loyalist User</author>
    <author>Carol Coupland</author>
  </authors>
  <commentList>
    <comment ref="A11" authorId="0">
      <text>
        <r>
          <rPr>
            <b/>
            <sz val="9"/>
            <color indexed="81"/>
            <rFont val="Tahoma"/>
            <family val="2"/>
          </rPr>
          <t>Loyalist User:</t>
        </r>
        <r>
          <rPr>
            <sz val="9"/>
            <color indexed="81"/>
            <rFont val="Tahoma"/>
            <family val="2"/>
          </rPr>
          <t xml:space="preserve">
Whenever you are reconciling accounting income to net business income, you always have to look through the income statement line by line to identify any items that's have been included for accounting purposes but are not allowed for tax purposes (and aren't specifically identified in any of the notes below).  To help you out, I have identified them here for you - you have to figure out what to do with them!</t>
        </r>
      </text>
    </comment>
    <comment ref="E33" authorId="0">
      <text>
        <r>
          <rPr>
            <b/>
            <sz val="9"/>
            <color indexed="81"/>
            <rFont val="Tahoma"/>
            <family val="2"/>
          </rPr>
          <t>Loyalist User:</t>
        </r>
        <r>
          <rPr>
            <sz val="9"/>
            <color indexed="81"/>
            <rFont val="Tahoma"/>
            <family val="2"/>
          </rPr>
          <t xml:space="preserve">
Please show details in space on next worksheet.</t>
        </r>
      </text>
    </comment>
    <comment ref="E34" authorId="0">
      <text>
        <r>
          <rPr>
            <b/>
            <sz val="9"/>
            <color indexed="81"/>
            <rFont val="Tahoma"/>
            <family val="2"/>
          </rPr>
          <t>Loyalist User:</t>
        </r>
        <r>
          <rPr>
            <sz val="9"/>
            <color indexed="81"/>
            <rFont val="Tahoma"/>
            <family val="2"/>
          </rPr>
          <t xml:space="preserve">
Please show details in space on next worksheet</t>
        </r>
      </text>
    </comment>
    <comment ref="A36" authorId="1">
      <text>
        <r>
          <rPr>
            <b/>
            <sz val="9"/>
            <color indexed="81"/>
            <rFont val="Tahoma"/>
            <family val="2"/>
          </rPr>
          <t>Carol Coupland:</t>
        </r>
        <r>
          <rPr>
            <sz val="9"/>
            <color indexed="81"/>
            <rFont val="Tahoma"/>
            <family val="2"/>
          </rPr>
          <t xml:space="preserve">
Most of the assets in this list need to be handled in your CCA chart from #6.  There is one asset that must be handled differently - use this space for that one asset.</t>
        </r>
      </text>
    </comment>
  </commentList>
</comments>
</file>

<file path=xl/comments2.xml><?xml version="1.0" encoding="utf-8"?>
<comments xmlns="http://schemas.openxmlformats.org/spreadsheetml/2006/main">
  <authors>
    <author>Loyalist User</author>
  </authors>
  <commentList>
    <comment ref="C26" authorId="0">
      <text>
        <r>
          <rPr>
            <b/>
            <sz val="9"/>
            <color indexed="81"/>
            <rFont val="Tahoma"/>
            <family val="2"/>
          </rPr>
          <t>Loyalist User:</t>
        </r>
        <r>
          <rPr>
            <sz val="9"/>
            <color indexed="81"/>
            <rFont val="Tahoma"/>
            <family val="2"/>
          </rPr>
          <t xml:space="preserve">
given in question</t>
        </r>
      </text>
    </comment>
  </commentList>
</comments>
</file>

<file path=xl/sharedStrings.xml><?xml version="1.0" encoding="utf-8"?>
<sst xmlns="http://schemas.openxmlformats.org/spreadsheetml/2006/main" count="94" uniqueCount="89">
  <si>
    <t>Marks</t>
  </si>
  <si>
    <t>Total</t>
  </si>
  <si>
    <t xml:space="preserve">Class </t>
  </si>
  <si>
    <t xml:space="preserve">UCC @ beginning of the year </t>
  </si>
  <si>
    <t>Cost of acquisitions during the year</t>
  </si>
  <si>
    <t>Proceeds of dispositions during the year (amount not to exceed the capital cost)</t>
  </si>
  <si>
    <t>Base amt for CCA (col5-6)</t>
  </si>
  <si>
    <t>CCA rate %</t>
  </si>
  <si>
    <t>CCA for the year (col 7x8) (or lower amt as elected)</t>
  </si>
  <si>
    <t>UCC @ end of year (col 5-9)</t>
  </si>
  <si>
    <t>Net UCC   (Col 2+3-4)</t>
  </si>
  <si>
    <t>Adj for Acquisitions ½*(col 3-4) (half year rule)</t>
  </si>
  <si>
    <t>Notes:</t>
  </si>
  <si>
    <t xml:space="preserve">Please show all calculations and explanations.  </t>
  </si>
  <si>
    <t>Feel free to take as much space as you need.</t>
  </si>
  <si>
    <t>Item</t>
  </si>
  <si>
    <t>Explanation</t>
  </si>
  <si>
    <t>Amount</t>
  </si>
  <si>
    <t>Minimum Net Income for Tax Purposes</t>
  </si>
  <si>
    <t>Gen and Admin Expenses:</t>
  </si>
  <si>
    <t>Interest Expense:</t>
  </si>
  <si>
    <t>I/S Adj</t>
  </si>
  <si>
    <t>CCA calculations:</t>
  </si>
  <si>
    <t>New bldg - sep class</t>
  </si>
  <si>
    <t>Greenhouses &amp; Fences</t>
  </si>
  <si>
    <t>Exisiting Auto</t>
  </si>
  <si>
    <t>New Auto</t>
  </si>
  <si>
    <t>Applications software</t>
  </si>
  <si>
    <t>Limited Life Intangibles</t>
  </si>
  <si>
    <t>M&amp;P Equipment</t>
  </si>
  <si>
    <t>Limited Life Patent</t>
  </si>
  <si>
    <t>Systems Software</t>
  </si>
  <si>
    <t>Unlimited life intangibles</t>
  </si>
  <si>
    <t>Furn &amp; Equip</t>
  </si>
  <si>
    <t>Total CCA</t>
  </si>
  <si>
    <t>Existing bldg</t>
  </si>
  <si>
    <t>Morton Forms</t>
  </si>
  <si>
    <t>Each line item corresponds to a number in the question.</t>
  </si>
  <si>
    <t>Don't forget to start with analyzing your Income Statement to remove any items disallowed for tax purposes.</t>
  </si>
  <si>
    <t>If no adjustment is necessary for a particular item,  please indicate this and explain why.</t>
  </si>
  <si>
    <t>a</t>
  </si>
  <si>
    <t>b</t>
  </si>
  <si>
    <t>c</t>
  </si>
  <si>
    <t>d</t>
  </si>
  <si>
    <t>e</t>
  </si>
  <si>
    <t>f</t>
  </si>
  <si>
    <t>g</t>
  </si>
  <si>
    <t>h</t>
  </si>
  <si>
    <t>i</t>
  </si>
  <si>
    <t>j</t>
  </si>
  <si>
    <t>k</t>
  </si>
  <si>
    <t>l</t>
  </si>
  <si>
    <t>5.  Travel costs:</t>
  </si>
  <si>
    <t>Please show all calculations in this space:</t>
  </si>
  <si>
    <t>Lesson #6 Notes contain a great example to follow for this question (Yossarian Tools).</t>
  </si>
  <si>
    <t xml:space="preserve">For items with more complex calculations (5,6&amp;8), I have provided space on the next worksheet.  </t>
  </si>
  <si>
    <t>This is the chart used by CRA to calculate CCA.  There is a demonstration of how to use it in the Lesson Notes.</t>
  </si>
  <si>
    <t>Accounting loss on disposal of intangible assets</t>
  </si>
  <si>
    <t>Hover over cell to read comments (identified with a red triangle - e.g. cell A11)</t>
  </si>
  <si>
    <t>CCA</t>
  </si>
  <si>
    <t>See paragraph 5-37 for details and peculiarities for all classes.</t>
  </si>
  <si>
    <t>Donations to registered charities is deductible. For income tax purposes, company claim charitable donations that have official receipts from registered charities.</t>
  </si>
  <si>
    <t>Food cost for Viola's personal chef. This expense is disallowed</t>
  </si>
  <si>
    <t>Accounting Net Income ( from income statement)</t>
  </si>
  <si>
    <t>Income taxes ( current &amp; future)</t>
  </si>
  <si>
    <t>Doubtful Debt written off (It is allowable tax expense  / deduction ,however, it  will be shown separately)</t>
  </si>
  <si>
    <t>Sponsorship of local baseball team is deductible expense as it is advertising of business and will count in business expense</t>
  </si>
  <si>
    <t>Accounting &amp; legal fees are for business purposes, therefore, deduction is allowed.</t>
  </si>
  <si>
    <t>Interets payable for operations are deductible / allowable</t>
  </si>
  <si>
    <t>Penalty and interest for late and insufficient instalment payments. No deduction is allowed under
for any fine or similar penalty.</t>
  </si>
  <si>
    <t>Interest on late payment of municipal property taxes. No deduction is allowed under
for any fine or similar penalty.</t>
  </si>
  <si>
    <t>Since travel is purely for business purposes, so it is deductible expense. ( For calculation of travel cost, refer next sheet)</t>
  </si>
  <si>
    <t>Reimbursement rate = $ 0.58 per km per employee</t>
  </si>
  <si>
    <t>7 employees each drove 4,000 km</t>
  </si>
  <si>
    <t>1 employee drove 7,500 km</t>
  </si>
  <si>
    <t>Total Kms Travel = {(4,000 x 7) + (7,500)} x $ 0.58 = $ 20,590</t>
  </si>
  <si>
    <t xml:space="preserve">Accounting Amortization. </t>
  </si>
  <si>
    <t>This is to be provided in 2017. A reserve claimed by a taxpayer under the section is for one taxation year must be included in income in the following taxation year</t>
  </si>
  <si>
    <t>Membership fee for sales person - This is deductible expense</t>
  </si>
  <si>
    <t xml:space="preserve">Business Meals - 50% is deductible </t>
  </si>
  <si>
    <t>Meal to staff - It is  50% deductible</t>
  </si>
  <si>
    <t>The advertising cost is deductible as a business related expense.</t>
  </si>
  <si>
    <t>New Software purchased. Its included in CCA</t>
  </si>
  <si>
    <t>Cost of attending auuual convention of Finger Knitters in Thailand. This expense is disallowed.</t>
  </si>
  <si>
    <t>Capital gain ( 50% is allowable)</t>
  </si>
  <si>
    <t>Loss on the disposition of limited life intangible is 50% allowable as capital gain</t>
  </si>
  <si>
    <t>Membership fee at Golf Club for Viola - This is not deductible expense</t>
  </si>
  <si>
    <t>Its deductible as it has been paid with in 180 days of year end</t>
  </si>
  <si>
    <t>Loss on sale of outdated desk ( 50% is allowable since its capital loss ).
Deduction of the amount paid for land scaping on ground</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</si>
</sst>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quot;$&quot;#,##0_);[Red]\(&quot;$&quot;#,##0\)"/>
    <numFmt numFmtId="8" formatCode="&quot;$&quot;#,##0.00_);[Red]\(&quot;$&quot;#,##0.00\)"/>
    <numFmt numFmtId="44" formatCode="_(&quot;$&quot;* #,##0.00_);_(&quot;$&quot;* \(#,##0.00\);_(&quot;$&quot;* &quot;-&quot;??_);_(@_)"/>
    <numFmt numFmtId="164" formatCode="_-* #,##0.00_-;\-* #,##0.00_-;_-* &quot;-&quot;??_-;_-@_-"/>
    <numFmt numFmtId="165" formatCode="_-* #,##0_-;\-* #,##0_-;_-* &quot;-&quot;??_-;_-@_-"/>
    <numFmt numFmtId="166" formatCode="_(* #,##0_);_(* \(#,##0\);_(* &quot;-&quot;??_);_(@_)"/>
  </numFmts>
  <fonts count="23"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4"/>
      <color rgb="FFFF0000"/>
      <name val="Wingdings"/>
      <charset val="2"/>
    </font>
    <font>
      <sz val="11"/>
      <color rgb="FF0000CC"/>
      <name val="Calibri"/>
      <family val="2"/>
      <scheme val="minor"/>
    </font>
    <font>
      <sz val="10"/>
      <color theme="1"/>
      <name val="Arial"/>
      <family val="2"/>
    </font>
    <font>
      <u/>
      <sz val="11"/>
      <color rgb="FFFF0000"/>
      <name val="Calibri"/>
      <family val="2"/>
      <scheme val="minor"/>
    </font>
    <font>
      <b/>
      <sz val="11"/>
      <color rgb="FFFF0000"/>
      <name val="Calibri"/>
      <family val="2"/>
      <scheme val="minor"/>
    </font>
    <font>
      <sz val="11"/>
      <name val="Calibri"/>
      <family val="2"/>
      <scheme val="minor"/>
    </font>
    <font>
      <u/>
      <sz val="11"/>
      <color theme="1"/>
      <name val="Calibri"/>
      <family val="2"/>
      <scheme val="minor"/>
    </font>
    <font>
      <sz val="8"/>
      <color theme="1"/>
      <name val="Arial"/>
      <family val="2"/>
    </font>
    <font>
      <sz val="7"/>
      <color theme="1"/>
      <name val="Arial"/>
      <family val="2"/>
    </font>
    <font>
      <sz val="9"/>
      <color theme="1"/>
      <name val="Arial Narrow"/>
      <family val="2"/>
    </font>
    <font>
      <u/>
      <sz val="11"/>
      <color rgb="FF0000CC"/>
      <name val="Calibri"/>
      <family val="2"/>
      <scheme val="minor"/>
    </font>
    <font>
      <sz val="9"/>
      <color indexed="81"/>
      <name val="Tahoma"/>
      <family val="2"/>
    </font>
    <font>
      <b/>
      <sz val="9"/>
      <color indexed="81"/>
      <name val="Tahoma"/>
      <family val="2"/>
    </font>
    <font>
      <sz val="10"/>
      <color theme="1"/>
      <name val="Calibri"/>
      <family val="2"/>
      <scheme val="minor"/>
    </font>
    <font>
      <sz val="9"/>
      <color theme="1"/>
      <name val="Arial"/>
      <family val="2"/>
    </font>
    <font>
      <sz val="9"/>
      <color theme="1"/>
      <name val="Calibri"/>
      <family val="2"/>
      <scheme val="minor"/>
    </font>
    <font>
      <sz val="10"/>
      <name val="Arial"/>
      <family val="2"/>
    </font>
    <font>
      <sz val="10"/>
      <name val="Calibri"/>
      <family val="2"/>
      <scheme val="minor"/>
    </font>
    <font>
      <sz val="9"/>
      <name val="Calibri"/>
      <family val="2"/>
      <scheme val="minor"/>
    </font>
  </fonts>
  <fills count="4">
    <fill>
      <patternFill patternType="none"/>
    </fill>
    <fill>
      <patternFill patternType="gray125"/>
    </fill>
    <fill>
      <patternFill patternType="solid">
        <fgColor rgb="FFF2F2F2"/>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cellStyleXfs>
  <cellXfs count="122">
    <xf numFmtId="0" fontId="0" fillId="0" borderId="0" xfId="0"/>
    <xf numFmtId="9" fontId="0" fillId="0" borderId="0" xfId="1" applyFont="1"/>
    <xf numFmtId="0" fontId="2" fillId="0" borderId="0" xfId="0" applyFont="1"/>
    <xf numFmtId="0" fontId="0" fillId="0" borderId="2" xfId="0" applyBorder="1" applyAlignment="1">
      <alignment vertical="center" wrapText="1"/>
    </xf>
    <xf numFmtId="0" fontId="4" fillId="0" borderId="0" xfId="0" applyFont="1"/>
    <xf numFmtId="0" fontId="3" fillId="0" borderId="0" xfId="0" applyFont="1"/>
    <xf numFmtId="0" fontId="5" fillId="0" borderId="0" xfId="0" applyFont="1"/>
    <xf numFmtId="0" fontId="0" fillId="0" borderId="1" xfId="0" applyBorder="1" applyAlignment="1">
      <alignment horizontal="center"/>
    </xf>
    <xf numFmtId="0" fontId="0" fillId="0" borderId="1" xfId="0" applyBorder="1"/>
    <xf numFmtId="0" fontId="3" fillId="0" borderId="1" xfId="0" applyFont="1" applyBorder="1" applyAlignment="1">
      <alignment horizont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Fill="1" applyBorder="1" applyAlignment="1">
      <alignment vertical="center" wrapText="1"/>
    </xf>
    <xf numFmtId="0" fontId="3"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0" fontId="2" fillId="0" borderId="1" xfId="0" applyFont="1" applyBorder="1" applyAlignment="1">
      <alignment horizontal="center" vertical="center"/>
    </xf>
    <xf numFmtId="0" fontId="7" fillId="0" borderId="0" xfId="0" applyFont="1"/>
    <xf numFmtId="0" fontId="8" fillId="0" borderId="3" xfId="0" applyFont="1" applyBorder="1" applyAlignment="1">
      <alignment horizontal="center" vertical="center" wrapText="1"/>
    </xf>
    <xf numFmtId="0" fontId="8" fillId="0" borderId="3" xfId="0" applyFont="1" applyFill="1" applyBorder="1" applyAlignment="1">
      <alignment horizontal="center" vertical="center" wrapText="1"/>
    </xf>
    <xf numFmtId="0" fontId="2" fillId="0" borderId="4" xfId="0" applyFont="1" applyBorder="1"/>
    <xf numFmtId="0" fontId="2" fillId="0" borderId="5" xfId="0" applyFont="1" applyBorder="1"/>
    <xf numFmtId="0" fontId="0" fillId="0" borderId="0" xfId="0" applyBorder="1"/>
    <xf numFmtId="164" fontId="0" fillId="0" borderId="0" xfId="2" applyFont="1"/>
    <xf numFmtId="0" fontId="11" fillId="2" borderId="1" xfId="0" applyFont="1" applyFill="1" applyBorder="1" applyAlignment="1">
      <alignment horizontal="center" vertical="center"/>
    </xf>
    <xf numFmtId="0" fontId="12" fillId="2" borderId="1" xfId="0" applyFont="1" applyFill="1" applyBorder="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0" fillId="0" borderId="0" xfId="0" applyAlignment="1">
      <alignment wrapText="1"/>
    </xf>
    <xf numFmtId="165" fontId="2" fillId="0" borderId="0" xfId="2" applyNumberFormat="1" applyFont="1"/>
    <xf numFmtId="0" fontId="14" fillId="0" borderId="0" xfId="0" applyFont="1"/>
    <xf numFmtId="0" fontId="0" fillId="0" borderId="1" xfId="0" applyBorder="1" applyAlignment="1">
      <alignment horizontal="center" vertical="center"/>
    </xf>
    <xf numFmtId="165" fontId="0" fillId="0" borderId="1" xfId="2" applyNumberFormat="1" applyFont="1" applyBorder="1" applyAlignment="1">
      <alignment horizontal="center" vertical="center"/>
    </xf>
    <xf numFmtId="165" fontId="0" fillId="0" borderId="1" xfId="2" applyNumberFormat="1" applyFont="1" applyBorder="1" applyAlignment="1">
      <alignment vertical="center"/>
    </xf>
    <xf numFmtId="0" fontId="0" fillId="0" borderId="8" xfId="0" applyBorder="1"/>
    <xf numFmtId="0" fontId="0" fillId="0" borderId="4" xfId="0" applyBorder="1" applyAlignment="1">
      <alignment horizontal="center" vertical="center"/>
    </xf>
    <xf numFmtId="165" fontId="0" fillId="0" borderId="0" xfId="0" applyNumberFormat="1"/>
    <xf numFmtId="0" fontId="0" fillId="0" borderId="0" xfId="0" applyAlignment="1">
      <alignment horizontal="center" vertical="center"/>
    </xf>
    <xf numFmtId="165" fontId="0" fillId="0" borderId="0" xfId="2" applyNumberFormat="1" applyFont="1"/>
    <xf numFmtId="0" fontId="10" fillId="0" borderId="0" xfId="0" applyFont="1" applyBorder="1"/>
    <xf numFmtId="0" fontId="0" fillId="0" borderId="0" xfId="0" applyBorder="1" applyAlignment="1">
      <alignment wrapText="1"/>
    </xf>
    <xf numFmtId="0" fontId="0" fillId="0" borderId="0" xfId="0" applyFill="1" applyBorder="1" applyAlignment="1"/>
    <xf numFmtId="0" fontId="0" fillId="0" borderId="0" xfId="0" applyBorder="1" applyAlignment="1"/>
    <xf numFmtId="0" fontId="3" fillId="0" borderId="0" xfId="0" applyFont="1" applyBorder="1"/>
    <xf numFmtId="0" fontId="3" fillId="0" borderId="0" xfId="0" applyFont="1" applyBorder="1" applyAlignment="1">
      <alignment horizontal="center"/>
    </xf>
    <xf numFmtId="0" fontId="0" fillId="0" borderId="0" xfId="0" quotePrefix="1" applyNumberFormat="1" applyBorder="1"/>
    <xf numFmtId="165" fontId="0" fillId="0" borderId="0" xfId="2" applyNumberFormat="1" applyFont="1" applyBorder="1"/>
    <xf numFmtId="44" fontId="0" fillId="0" borderId="0" xfId="3" applyFont="1" applyBorder="1"/>
    <xf numFmtId="165" fontId="0" fillId="0" borderId="0" xfId="2" applyNumberFormat="1" applyFont="1" applyBorder="1" applyAlignment="1">
      <alignment wrapText="1"/>
    </xf>
    <xf numFmtId="165" fontId="0" fillId="0" borderId="0" xfId="0" applyNumberFormat="1" applyBorder="1"/>
    <xf numFmtId="0" fontId="9" fillId="0" borderId="0" xfId="0" applyFont="1" applyBorder="1"/>
    <xf numFmtId="165" fontId="9" fillId="0" borderId="0" xfId="2" applyNumberFormat="1" applyFont="1" applyBorder="1"/>
    <xf numFmtId="165" fontId="9" fillId="0" borderId="0" xfId="0" applyNumberFormat="1" applyFont="1" applyFill="1" applyBorder="1"/>
    <xf numFmtId="0" fontId="0" fillId="0" borderId="6" xfId="0" applyBorder="1" applyAlignment="1">
      <alignment horizontal="center" vertical="center"/>
    </xf>
    <xf numFmtId="0" fontId="2" fillId="0" borderId="6" xfId="0" applyFont="1" applyBorder="1" applyAlignment="1">
      <alignment horizontal="center" vertical="center"/>
    </xf>
    <xf numFmtId="0" fontId="2" fillId="3" borderId="6" xfId="0" applyFont="1" applyFill="1" applyBorder="1" applyAlignment="1">
      <alignment horizontal="center" vertical="center"/>
    </xf>
    <xf numFmtId="0" fontId="0" fillId="3" borderId="6" xfId="0" applyFill="1" applyBorder="1" applyAlignment="1">
      <alignment horizontal="center" vertical="center"/>
    </xf>
    <xf numFmtId="165" fontId="0" fillId="3" borderId="1" xfId="2" applyNumberFormat="1" applyFont="1" applyFill="1" applyBorder="1" applyAlignment="1">
      <alignment horizontal="center" vertical="center"/>
    </xf>
    <xf numFmtId="0" fontId="2" fillId="3" borderId="1" xfId="0" applyFont="1" applyFill="1" applyBorder="1" applyAlignment="1">
      <alignment horizontal="center" vertical="center"/>
    </xf>
    <xf numFmtId="0" fontId="0" fillId="3" borderId="1" xfId="0" applyFill="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xf>
    <xf numFmtId="0" fontId="0" fillId="0" borderId="0" xfId="0" applyFill="1" applyBorder="1"/>
    <xf numFmtId="8" fontId="0" fillId="0" borderId="0" xfId="0" applyNumberFormat="1" applyBorder="1"/>
    <xf numFmtId="0" fontId="3" fillId="0" borderId="0" xfId="0" applyFont="1" applyFill="1" applyBorder="1" applyAlignment="1">
      <alignment horizontal="center"/>
    </xf>
    <xf numFmtId="0" fontId="3" fillId="0" borderId="0" xfId="0" applyFont="1" applyBorder="1" applyAlignment="1">
      <alignment horizontal="center" wrapText="1"/>
    </xf>
    <xf numFmtId="6" fontId="0" fillId="0" borderId="0" xfId="0" applyNumberFormat="1" applyBorder="1"/>
    <xf numFmtId="8" fontId="0" fillId="0" borderId="0" xfId="0" quotePrefix="1" applyNumberFormat="1" applyBorder="1"/>
    <xf numFmtId="166" fontId="0" fillId="0" borderId="0" xfId="0" applyNumberFormat="1" applyBorder="1"/>
    <xf numFmtId="6" fontId="3" fillId="0" borderId="0" xfId="0" applyNumberFormat="1" applyFont="1" applyBorder="1"/>
    <xf numFmtId="0" fontId="6" fillId="0" borderId="1" xfId="0" applyFont="1" applyBorder="1" applyAlignment="1">
      <alignment horizontal="center" vertical="center"/>
    </xf>
    <xf numFmtId="0" fontId="6" fillId="0" borderId="1" xfId="0" applyFont="1" applyBorder="1" applyAlignment="1">
      <alignment horizontal="center"/>
    </xf>
    <xf numFmtId="0" fontId="17" fillId="0" borderId="1" xfId="0" applyFont="1" applyBorder="1" applyAlignment="1">
      <alignment horizontal="center"/>
    </xf>
    <xf numFmtId="0" fontId="18" fillId="0" borderId="1" xfId="0" applyFont="1" applyBorder="1" applyAlignment="1">
      <alignment horizontal="center" vertical="center"/>
    </xf>
    <xf numFmtId="0" fontId="18" fillId="0" borderId="1" xfId="0" applyFont="1" applyBorder="1" applyAlignment="1">
      <alignment horizontal="center"/>
    </xf>
    <xf numFmtId="0" fontId="19" fillId="0" borderId="1" xfId="0" applyFont="1" applyBorder="1" applyAlignment="1">
      <alignment horizontal="center"/>
    </xf>
    <xf numFmtId="165" fontId="6" fillId="0" borderId="1" xfId="2" applyNumberFormat="1" applyFont="1" applyBorder="1" applyAlignment="1">
      <alignment horizontal="center" vertical="center"/>
    </xf>
    <xf numFmtId="165" fontId="6" fillId="0" borderId="1" xfId="2" applyNumberFormat="1" applyFont="1" applyBorder="1"/>
    <xf numFmtId="9" fontId="6" fillId="0" borderId="1" xfId="1" applyFont="1" applyBorder="1" applyAlignment="1">
      <alignment horizontal="center" vertical="center"/>
    </xf>
    <xf numFmtId="9" fontId="6" fillId="0" borderId="1" xfId="1" applyFont="1" applyBorder="1" applyAlignment="1">
      <alignment horizontal="center"/>
    </xf>
    <xf numFmtId="0" fontId="13" fillId="2" borderId="6"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3" fillId="0" borderId="1" xfId="0" applyFont="1" applyBorder="1" applyAlignment="1">
      <alignment horizontal="center" vertical="center"/>
    </xf>
    <xf numFmtId="0" fontId="2" fillId="0" borderId="6" xfId="0" applyFont="1" applyFill="1" applyBorder="1" applyAlignment="1">
      <alignment horizontal="center" vertical="center"/>
    </xf>
    <xf numFmtId="0" fontId="0" fillId="0" borderId="6" xfId="0" applyFill="1" applyBorder="1" applyAlignment="1">
      <alignment horizontal="center" vertical="center"/>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165" fontId="6" fillId="0" borderId="1" xfId="2" applyNumberFormat="1" applyFont="1" applyFill="1" applyBorder="1"/>
    <xf numFmtId="0" fontId="5" fillId="0" borderId="0" xfId="0" applyFont="1" applyFill="1"/>
    <xf numFmtId="0" fontId="0" fillId="0" borderId="6" xfId="0" applyBorder="1" applyAlignment="1">
      <alignment horizontal="right" vertical="center"/>
    </xf>
    <xf numFmtId="0" fontId="0" fillId="0" borderId="1" xfId="0" applyBorder="1" applyAlignment="1">
      <alignment horizontal="right" vertical="center"/>
    </xf>
    <xf numFmtId="0" fontId="0" fillId="0" borderId="1" xfId="0" applyBorder="1" applyAlignment="1">
      <alignment horizontal="left" vertical="center" wrapText="1"/>
    </xf>
    <xf numFmtId="0" fontId="0" fillId="0" borderId="1" xfId="0" applyFont="1" applyBorder="1" applyAlignment="1">
      <alignment horizontal="left" vertical="center" wrapText="1"/>
    </xf>
    <xf numFmtId="0" fontId="3" fillId="0" borderId="1" xfId="0" applyFont="1" applyFill="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165" fontId="3" fillId="0" borderId="1" xfId="2" applyNumberFormat="1" applyFont="1" applyBorder="1" applyAlignment="1">
      <alignment horizontal="center" vertical="center"/>
    </xf>
    <xf numFmtId="165" fontId="1" fillId="0" borderId="1" xfId="2" applyNumberFormat="1" applyFont="1" applyBorder="1" applyAlignment="1">
      <alignment horizontal="center" vertical="center"/>
    </xf>
    <xf numFmtId="165" fontId="0" fillId="3" borderId="1" xfId="2" applyNumberFormat="1" applyFont="1" applyFill="1" applyBorder="1" applyAlignment="1">
      <alignment vertical="center"/>
    </xf>
    <xf numFmtId="0" fontId="3" fillId="0" borderId="4" xfId="0" applyFont="1" applyBorder="1" applyAlignment="1">
      <alignment horizontal="left" vertical="center" wrapText="1"/>
    </xf>
    <xf numFmtId="165" fontId="3" fillId="0" borderId="1" xfId="2" applyNumberFormat="1" applyFont="1" applyBorder="1" applyAlignment="1">
      <alignment vertical="center"/>
    </xf>
    <xf numFmtId="0" fontId="0" fillId="0" borderId="2" xfId="0" applyFill="1" applyBorder="1" applyAlignment="1">
      <alignment horizontal="center" vertical="center" wrapText="1"/>
    </xf>
    <xf numFmtId="0" fontId="2" fillId="0" borderId="2" xfId="0" applyFont="1" applyFill="1" applyBorder="1" applyAlignment="1">
      <alignment horizontal="center" vertical="center"/>
    </xf>
    <xf numFmtId="0" fontId="13" fillId="2" borderId="6"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2" fillId="0" borderId="0" xfId="0" applyFont="1" applyBorder="1" applyAlignment="1">
      <alignment horizontal="left"/>
    </xf>
    <xf numFmtId="165" fontId="20" fillId="0" borderId="12" xfId="2" applyNumberFormat="1" applyFont="1" applyBorder="1" applyAlignment="1">
      <alignment horizontal="center" vertical="center"/>
    </xf>
    <xf numFmtId="0" fontId="21" fillId="0" borderId="1" xfId="0" applyFont="1" applyBorder="1" applyAlignment="1">
      <alignment horizontal="center"/>
    </xf>
    <xf numFmtId="0" fontId="22" fillId="0" borderId="1" xfId="0" applyFont="1" applyBorder="1" applyAlignment="1">
      <alignment horizontal="center" vertical="center"/>
    </xf>
    <xf numFmtId="165" fontId="0" fillId="0" borderId="0" xfId="0" applyNumberFormat="1" applyFill="1" applyBorder="1" applyAlignment="1"/>
    <xf numFmtId="0" fontId="3" fillId="0" borderId="0" xfId="0" applyFont="1" applyFill="1" applyBorder="1" applyAlignment="1">
      <alignment horizontal="left"/>
    </xf>
    <xf numFmtId="165" fontId="0" fillId="0" borderId="1" xfId="2" applyNumberFormat="1" applyFont="1" applyFill="1" applyBorder="1" applyAlignment="1">
      <alignment vertical="center"/>
    </xf>
    <xf numFmtId="0" fontId="0" fillId="0" borderId="0" xfId="0" applyAlignment="1">
      <alignment horizontal="right"/>
    </xf>
    <xf numFmtId="0" fontId="3" fillId="0" borderId="1" xfId="0" applyFont="1" applyBorder="1" applyAlignment="1">
      <alignment horizontal="center" vertical="center"/>
    </xf>
    <xf numFmtId="0" fontId="13" fillId="2" borderId="1"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2" xfId="0" applyFont="1" applyFill="1" applyBorder="1" applyAlignment="1">
      <alignment horizontal="center" vertical="center" wrapText="1"/>
    </xf>
  </cellXfs>
  <cellStyles count="4">
    <cellStyle name="Comma" xfId="2" builtinId="3"/>
    <cellStyle name="Currency" xfId="3" builtinId="4"/>
    <cellStyle name="Normal" xfId="0" builtinId="0"/>
    <cellStyle name="Percent" xfId="1" builtinId="5"/>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21"/>
  <sheetViews>
    <sheetView workbookViewId="0">
      <selection activeCell="G17" sqref="G17"/>
    </sheetView>
  </sheetViews>
  <sheetFormatPr defaultRowHeight="15" x14ac:dyDescent="0.25"/>
  <cols>
    <col min="1" max="1" width="15.85546875" customWidth="1"/>
    <col min="2" max="2" width="28.140625" customWidth="1"/>
    <col min="3" max="4" width="10.5703125" customWidth="1"/>
  </cols>
  <sheetData>
    <row r="3" spans="1:6" ht="26.25" customHeight="1" thickBot="1" x14ac:dyDescent="0.3">
      <c r="A3" s="13"/>
      <c r="B3" s="13"/>
      <c r="C3" s="13"/>
      <c r="D3" s="14"/>
    </row>
    <row r="4" spans="1:6" ht="18.75" thickTop="1" x14ac:dyDescent="0.25">
      <c r="A4" s="3"/>
      <c r="B4" s="3"/>
      <c r="C4" s="100"/>
      <c r="D4" s="101"/>
      <c r="F4" s="4"/>
    </row>
    <row r="5" spans="1:6" x14ac:dyDescent="0.25">
      <c r="A5" s="10"/>
      <c r="B5" s="10"/>
      <c r="C5" s="11"/>
      <c r="D5" s="15"/>
    </row>
    <row r="6" spans="1:6" ht="23.25" customHeight="1" x14ac:dyDescent="0.25">
      <c r="A6" s="12"/>
      <c r="B6" s="8"/>
      <c r="C6" s="7"/>
      <c r="D6" s="7"/>
      <c r="E6" s="1"/>
    </row>
    <row r="8" spans="1:6" x14ac:dyDescent="0.25">
      <c r="C8" s="117"/>
      <c r="D8" s="117"/>
      <c r="E8" s="22"/>
    </row>
    <row r="10" spans="1:6" x14ac:dyDescent="0.25">
      <c r="A10" s="16"/>
      <c r="B10" s="2"/>
      <c r="C10" s="2"/>
    </row>
    <row r="11" spans="1:6" ht="15.75" thickBot="1" x14ac:dyDescent="0.3">
      <c r="A11" s="2"/>
      <c r="C11" s="17"/>
      <c r="D11" s="18"/>
    </row>
    <row r="12" spans="1:6" ht="15.75" thickTop="1" x14ac:dyDescent="0.25">
      <c r="A12" s="2"/>
      <c r="C12" s="2"/>
      <c r="D12" s="2"/>
    </row>
    <row r="13" spans="1:6" x14ac:dyDescent="0.25">
      <c r="A13" s="2"/>
      <c r="C13" s="2"/>
      <c r="D13" s="2"/>
    </row>
    <row r="14" spans="1:6" x14ac:dyDescent="0.25">
      <c r="A14" s="2"/>
      <c r="C14" s="2"/>
      <c r="D14" s="2"/>
    </row>
    <row r="15" spans="1:6" x14ac:dyDescent="0.25">
      <c r="A15" s="2"/>
      <c r="C15" s="2"/>
      <c r="D15" s="2"/>
    </row>
    <row r="16" spans="1:6" x14ac:dyDescent="0.25">
      <c r="A16" s="2"/>
      <c r="C16" s="2"/>
      <c r="D16" s="2"/>
    </row>
    <row r="17" spans="1:4" x14ac:dyDescent="0.25">
      <c r="A17" s="2"/>
      <c r="C17" s="2"/>
      <c r="D17" s="2"/>
    </row>
    <row r="18" spans="1:4" x14ac:dyDescent="0.25">
      <c r="A18" s="2"/>
      <c r="C18" s="2"/>
      <c r="D18" s="2"/>
    </row>
    <row r="19" spans="1:4" x14ac:dyDescent="0.25">
      <c r="A19" s="2"/>
      <c r="C19" s="19"/>
      <c r="D19" s="19"/>
    </row>
    <row r="20" spans="1:4" ht="15.75" thickBot="1" x14ac:dyDescent="0.3">
      <c r="A20" s="2"/>
      <c r="C20" s="20"/>
      <c r="D20" s="20"/>
    </row>
    <row r="21" spans="1:4" ht="15.75" thickTop="1" x14ac:dyDescent="0.25"/>
  </sheetData>
  <mergeCells count="1">
    <mergeCell ref="C8:D8"/>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101"/>
  <sheetViews>
    <sheetView workbookViewId="0">
      <selection activeCell="D36" sqref="D36"/>
    </sheetView>
  </sheetViews>
  <sheetFormatPr defaultRowHeight="15" x14ac:dyDescent="0.25"/>
  <cols>
    <col min="2" max="3" width="5.85546875" style="36" customWidth="1"/>
    <col min="4" max="4" width="50.42578125" style="27" customWidth="1"/>
    <col min="5" max="5" width="13.42578125" style="37" customWidth="1"/>
    <col min="7" max="7" width="82.140625" customWidth="1"/>
    <col min="8" max="8" width="20" style="27" bestFit="1" customWidth="1"/>
    <col min="9" max="9" width="11.28515625" bestFit="1" customWidth="1"/>
    <col min="10" max="10" width="10.42578125" customWidth="1"/>
    <col min="12" max="12" width="9.28515625" bestFit="1" customWidth="1"/>
    <col min="13" max="13" width="10.7109375" bestFit="1" customWidth="1"/>
    <col min="16" max="16" width="12.85546875" customWidth="1"/>
  </cols>
  <sheetData>
    <row r="1" spans="1:7" x14ac:dyDescent="0.25">
      <c r="A1" s="5"/>
      <c r="B1" s="25" t="s">
        <v>36</v>
      </c>
      <c r="C1" s="26"/>
      <c r="E1" s="28"/>
      <c r="G1" s="29" t="s">
        <v>12</v>
      </c>
    </row>
    <row r="2" spans="1:7" x14ac:dyDescent="0.25">
      <c r="A2" s="5"/>
      <c r="B2" s="25"/>
      <c r="C2" s="26"/>
      <c r="E2" s="28"/>
      <c r="G2" s="6" t="s">
        <v>58</v>
      </c>
    </row>
    <row r="3" spans="1:7" x14ac:dyDescent="0.25">
      <c r="A3" s="5"/>
      <c r="B3" s="26"/>
      <c r="C3" s="26"/>
      <c r="E3" s="28"/>
      <c r="G3" s="6" t="s">
        <v>13</v>
      </c>
    </row>
    <row r="4" spans="1:7" x14ac:dyDescent="0.25">
      <c r="A4" s="5"/>
      <c r="B4" s="26"/>
      <c r="C4" s="26"/>
      <c r="E4" s="28"/>
      <c r="G4" s="87" t="s">
        <v>55</v>
      </c>
    </row>
    <row r="5" spans="1:7" x14ac:dyDescent="0.25">
      <c r="A5" s="5"/>
      <c r="B5" s="26"/>
      <c r="C5" s="26"/>
      <c r="E5" s="28"/>
      <c r="G5" s="6" t="s">
        <v>14</v>
      </c>
    </row>
    <row r="6" spans="1:7" x14ac:dyDescent="0.25">
      <c r="A6" s="5"/>
      <c r="B6" s="26"/>
      <c r="C6" s="26"/>
      <c r="E6" s="28"/>
      <c r="G6" s="6" t="s">
        <v>39</v>
      </c>
    </row>
    <row r="7" spans="1:7" x14ac:dyDescent="0.25">
      <c r="A7" s="5"/>
      <c r="B7" s="26"/>
      <c r="C7" s="26"/>
      <c r="E7" s="28"/>
      <c r="G7" s="6" t="s">
        <v>38</v>
      </c>
    </row>
    <row r="8" spans="1:7" x14ac:dyDescent="0.25">
      <c r="A8" s="6" t="s">
        <v>37</v>
      </c>
      <c r="G8" s="6" t="s">
        <v>54</v>
      </c>
    </row>
    <row r="9" spans="1:7" x14ac:dyDescent="0.25">
      <c r="A9" s="81" t="s">
        <v>15</v>
      </c>
      <c r="B9" s="118" t="s">
        <v>0</v>
      </c>
      <c r="C9" s="118"/>
      <c r="D9" s="94" t="s">
        <v>16</v>
      </c>
      <c r="E9" s="95" t="s">
        <v>17</v>
      </c>
    </row>
    <row r="10" spans="1:7" ht="27" customHeight="1" x14ac:dyDescent="0.25">
      <c r="A10" s="9"/>
      <c r="B10" s="15"/>
      <c r="C10" s="59"/>
      <c r="D10" s="91" t="s">
        <v>63</v>
      </c>
      <c r="E10" s="96">
        <v>576183</v>
      </c>
    </row>
    <row r="11" spans="1:7" ht="27" customHeight="1" x14ac:dyDescent="0.25">
      <c r="A11" s="60" t="s">
        <v>21</v>
      </c>
      <c r="B11" s="15"/>
      <c r="C11" s="59">
        <v>1</v>
      </c>
      <c r="D11" s="91" t="s">
        <v>64</v>
      </c>
      <c r="E11" s="96">
        <v>217000</v>
      </c>
    </row>
    <row r="12" spans="1:7" ht="27" customHeight="1" x14ac:dyDescent="0.25">
      <c r="A12" s="60" t="s">
        <v>21</v>
      </c>
      <c r="B12" s="15"/>
      <c r="C12" s="59">
        <v>1</v>
      </c>
      <c r="D12" s="91" t="s">
        <v>76</v>
      </c>
      <c r="E12" s="96">
        <v>550000</v>
      </c>
    </row>
    <row r="13" spans="1:7" ht="27" customHeight="1" x14ac:dyDescent="0.25">
      <c r="A13" s="60" t="s">
        <v>21</v>
      </c>
      <c r="B13" s="15"/>
      <c r="C13" s="59">
        <v>1</v>
      </c>
      <c r="D13" s="91" t="s">
        <v>57</v>
      </c>
      <c r="E13" s="32">
        <v>17000</v>
      </c>
    </row>
    <row r="14" spans="1:7" ht="40.5" customHeight="1" x14ac:dyDescent="0.25">
      <c r="A14" s="85">
        <v>1</v>
      </c>
      <c r="B14" s="84"/>
      <c r="C14" s="85">
        <v>2</v>
      </c>
      <c r="D14" s="12" t="s">
        <v>65</v>
      </c>
      <c r="E14" s="116">
        <v>0</v>
      </c>
    </row>
    <row r="15" spans="1:7" ht="60" x14ac:dyDescent="0.25">
      <c r="A15" s="52">
        <v>2</v>
      </c>
      <c r="B15" s="53"/>
      <c r="C15" s="52">
        <v>2</v>
      </c>
      <c r="D15" s="10" t="s">
        <v>77</v>
      </c>
      <c r="E15" s="32">
        <v>13000</v>
      </c>
    </row>
    <row r="16" spans="1:7" ht="27" customHeight="1" x14ac:dyDescent="0.25">
      <c r="A16" s="52">
        <v>3</v>
      </c>
      <c r="B16" s="54"/>
      <c r="C16" s="55"/>
      <c r="D16" s="92" t="s">
        <v>19</v>
      </c>
      <c r="E16" s="97"/>
    </row>
    <row r="17" spans="1:5" ht="60" x14ac:dyDescent="0.25">
      <c r="A17" s="88" t="s">
        <v>40</v>
      </c>
      <c r="B17" s="82"/>
      <c r="C17" s="83">
        <v>1</v>
      </c>
      <c r="D17" s="12" t="s">
        <v>61</v>
      </c>
      <c r="E17" s="32">
        <v>0</v>
      </c>
    </row>
    <row r="18" spans="1:5" ht="30" x14ac:dyDescent="0.25">
      <c r="A18" s="88" t="s">
        <v>41</v>
      </c>
      <c r="B18" s="82"/>
      <c r="C18" s="83">
        <v>1</v>
      </c>
      <c r="D18" s="12" t="s">
        <v>87</v>
      </c>
      <c r="E18" s="31">
        <v>0</v>
      </c>
    </row>
    <row r="19" spans="1:5" ht="27" customHeight="1" x14ac:dyDescent="0.25">
      <c r="A19" s="88" t="s">
        <v>42</v>
      </c>
      <c r="B19" s="82"/>
      <c r="C19" s="83">
        <v>1</v>
      </c>
      <c r="D19" s="12" t="s">
        <v>86</v>
      </c>
      <c r="E19" s="32">
        <v>12000</v>
      </c>
    </row>
    <row r="20" spans="1:5" ht="27" customHeight="1" x14ac:dyDescent="0.25">
      <c r="A20" s="88" t="s">
        <v>43</v>
      </c>
      <c r="B20" s="82"/>
      <c r="C20" s="83">
        <v>1</v>
      </c>
      <c r="D20" s="12" t="s">
        <v>78</v>
      </c>
      <c r="E20" s="32">
        <v>0</v>
      </c>
    </row>
    <row r="21" spans="1:5" ht="27" customHeight="1" x14ac:dyDescent="0.25">
      <c r="A21" s="88" t="s">
        <v>44</v>
      </c>
      <c r="B21" s="82"/>
      <c r="C21" s="83">
        <v>1</v>
      </c>
      <c r="D21" s="12" t="s">
        <v>79</v>
      </c>
      <c r="E21" s="32">
        <v>16000</v>
      </c>
    </row>
    <row r="22" spans="1:5" ht="27" customHeight="1" x14ac:dyDescent="0.25">
      <c r="A22" s="88" t="s">
        <v>45</v>
      </c>
      <c r="B22" s="82"/>
      <c r="C22" s="83">
        <v>1</v>
      </c>
      <c r="D22" s="12" t="s">
        <v>62</v>
      </c>
      <c r="E22" s="32">
        <v>5000</v>
      </c>
    </row>
    <row r="23" spans="1:5" ht="27" customHeight="1" x14ac:dyDescent="0.25">
      <c r="A23" s="88" t="s">
        <v>46</v>
      </c>
      <c r="B23" s="82"/>
      <c r="C23" s="83">
        <v>1</v>
      </c>
      <c r="D23" s="12" t="s">
        <v>80</v>
      </c>
      <c r="E23" s="31">
        <v>3000</v>
      </c>
    </row>
    <row r="24" spans="1:5" ht="45" x14ac:dyDescent="0.25">
      <c r="A24" s="88" t="s">
        <v>47</v>
      </c>
      <c r="B24" s="82"/>
      <c r="C24" s="83">
        <v>1</v>
      </c>
      <c r="D24" s="12" t="s">
        <v>66</v>
      </c>
      <c r="E24" s="31">
        <v>0</v>
      </c>
    </row>
    <row r="25" spans="1:5" ht="27" customHeight="1" x14ac:dyDescent="0.25">
      <c r="A25" s="88" t="s">
        <v>48</v>
      </c>
      <c r="B25" s="82"/>
      <c r="C25" s="83">
        <v>1</v>
      </c>
      <c r="D25" s="12" t="s">
        <v>81</v>
      </c>
      <c r="E25" s="31">
        <v>0</v>
      </c>
    </row>
    <row r="26" spans="1:5" x14ac:dyDescent="0.25">
      <c r="A26" s="88" t="s">
        <v>49</v>
      </c>
      <c r="B26" s="82"/>
      <c r="C26" s="83">
        <v>1</v>
      </c>
      <c r="D26" s="12" t="s">
        <v>82</v>
      </c>
      <c r="E26" s="32">
        <v>38000</v>
      </c>
    </row>
    <row r="27" spans="1:5" ht="27" customHeight="1" x14ac:dyDescent="0.25">
      <c r="A27" s="88" t="s">
        <v>50</v>
      </c>
      <c r="B27" s="82"/>
      <c r="C27" s="83">
        <v>1</v>
      </c>
      <c r="D27" s="12" t="s">
        <v>67</v>
      </c>
      <c r="E27" s="32">
        <v>0</v>
      </c>
    </row>
    <row r="28" spans="1:5" ht="30" x14ac:dyDescent="0.25">
      <c r="A28" s="88" t="s">
        <v>51</v>
      </c>
      <c r="B28" s="82"/>
      <c r="C28" s="83">
        <v>1</v>
      </c>
      <c r="D28" s="12" t="s">
        <v>83</v>
      </c>
      <c r="E28" s="32">
        <v>17000</v>
      </c>
    </row>
    <row r="29" spans="1:5" ht="27" customHeight="1" x14ac:dyDescent="0.25">
      <c r="A29" s="30">
        <v>4</v>
      </c>
      <c r="B29" s="57"/>
      <c r="C29" s="58"/>
      <c r="D29" s="93" t="s">
        <v>20</v>
      </c>
      <c r="E29" s="56"/>
    </row>
    <row r="30" spans="1:5" ht="27" customHeight="1" x14ac:dyDescent="0.25">
      <c r="A30" s="89" t="s">
        <v>40</v>
      </c>
      <c r="B30" s="84"/>
      <c r="C30" s="85">
        <v>1</v>
      </c>
      <c r="D30" s="10" t="s">
        <v>68</v>
      </c>
      <c r="E30" s="31">
        <v>0</v>
      </c>
    </row>
    <row r="31" spans="1:5" ht="45" x14ac:dyDescent="0.25">
      <c r="A31" s="89" t="s">
        <v>41</v>
      </c>
      <c r="B31" s="84"/>
      <c r="C31" s="85">
        <v>1</v>
      </c>
      <c r="D31" s="10" t="s">
        <v>69</v>
      </c>
      <c r="E31" s="31">
        <v>2000</v>
      </c>
    </row>
    <row r="32" spans="1:5" ht="27" customHeight="1" x14ac:dyDescent="0.25">
      <c r="A32" s="89" t="s">
        <v>42</v>
      </c>
      <c r="B32" s="84"/>
      <c r="C32" s="85">
        <v>1</v>
      </c>
      <c r="D32" s="10" t="s">
        <v>70</v>
      </c>
      <c r="E32" s="31">
        <v>1500</v>
      </c>
    </row>
    <row r="33" spans="1:16" ht="45" x14ac:dyDescent="0.25">
      <c r="A33" s="30">
        <v>5</v>
      </c>
      <c r="B33" s="15"/>
      <c r="C33" s="30">
        <v>4</v>
      </c>
      <c r="D33" s="10" t="s">
        <v>71</v>
      </c>
      <c r="E33" s="31">
        <v>0</v>
      </c>
    </row>
    <row r="34" spans="1:16" ht="27" customHeight="1" x14ac:dyDescent="0.25">
      <c r="A34" s="30">
        <v>6</v>
      </c>
      <c r="B34" s="15"/>
      <c r="C34" s="30">
        <v>20</v>
      </c>
      <c r="D34" s="10" t="s">
        <v>59</v>
      </c>
      <c r="E34" s="32">
        <f>-Calculations!J40</f>
        <v>-151919.9</v>
      </c>
    </row>
    <row r="35" spans="1:16" ht="27" customHeight="1" x14ac:dyDescent="0.25">
      <c r="A35" s="30">
        <v>7</v>
      </c>
      <c r="B35" s="15"/>
      <c r="C35" s="30">
        <v>2</v>
      </c>
      <c r="D35" s="90" t="s">
        <v>85</v>
      </c>
      <c r="E35" s="32">
        <f>-17000*50%</f>
        <v>-8500</v>
      </c>
    </row>
    <row r="36" spans="1:16" ht="60" x14ac:dyDescent="0.25">
      <c r="A36" s="30">
        <v>8</v>
      </c>
      <c r="B36" s="15"/>
      <c r="C36" s="30">
        <v>1</v>
      </c>
      <c r="D36" s="10" t="s">
        <v>88</v>
      </c>
      <c r="E36" s="32">
        <f>(-1500*50%)+(-35000)</f>
        <v>-35750</v>
      </c>
    </row>
    <row r="37" spans="1:16" ht="27" customHeight="1" x14ac:dyDescent="0.25">
      <c r="A37" s="30">
        <v>9</v>
      </c>
      <c r="B37" s="15"/>
      <c r="C37" s="30">
        <v>1</v>
      </c>
      <c r="D37" s="10" t="s">
        <v>84</v>
      </c>
      <c r="E37" s="32">
        <f>152708*50%</f>
        <v>76354</v>
      </c>
    </row>
    <row r="38" spans="1:16" ht="27" customHeight="1" x14ac:dyDescent="0.25">
      <c r="A38" s="33"/>
      <c r="B38" s="34"/>
      <c r="C38" s="34"/>
      <c r="D38" s="98" t="s">
        <v>18</v>
      </c>
      <c r="E38" s="99">
        <f>SUM(E10:E37)</f>
        <v>1347867.1</v>
      </c>
      <c r="F38" s="35"/>
      <c r="G38" s="6"/>
    </row>
    <row r="39" spans="1:16" ht="27" customHeight="1" x14ac:dyDescent="0.25">
      <c r="A39" t="s">
        <v>1</v>
      </c>
      <c r="B39" s="36">
        <f>SUM(B11:B37)</f>
        <v>0</v>
      </c>
      <c r="C39" s="36">
        <f>SUM(C11:C37)</f>
        <v>50</v>
      </c>
    </row>
    <row r="40" spans="1:16" x14ac:dyDescent="0.25">
      <c r="F40" s="38"/>
      <c r="L40" s="21"/>
      <c r="M40" s="21"/>
      <c r="N40" s="21"/>
      <c r="O40" s="21"/>
      <c r="P40" s="21"/>
    </row>
    <row r="41" spans="1:16" x14ac:dyDescent="0.25">
      <c r="F41" s="114"/>
      <c r="L41" s="21"/>
      <c r="M41" s="21"/>
      <c r="N41" s="21"/>
      <c r="O41" s="21"/>
      <c r="P41" s="21"/>
    </row>
    <row r="42" spans="1:16" x14ac:dyDescent="0.25">
      <c r="F42" s="40"/>
      <c r="L42" s="21"/>
      <c r="M42" s="21"/>
      <c r="N42" s="21"/>
      <c r="O42" s="21"/>
      <c r="P42" s="21"/>
    </row>
    <row r="43" spans="1:16" x14ac:dyDescent="0.25">
      <c r="F43" s="40"/>
      <c r="L43" s="21"/>
      <c r="M43" s="21"/>
      <c r="N43" s="21"/>
      <c r="O43" s="21"/>
      <c r="P43" s="21"/>
    </row>
    <row r="44" spans="1:16" x14ac:dyDescent="0.25">
      <c r="F44" s="40"/>
      <c r="L44" s="21"/>
      <c r="M44" s="21"/>
      <c r="N44" s="21"/>
      <c r="O44" s="21"/>
      <c r="P44" s="21"/>
    </row>
    <row r="45" spans="1:16" x14ac:dyDescent="0.25">
      <c r="F45" s="40"/>
      <c r="L45" s="21"/>
      <c r="M45" s="21"/>
      <c r="N45" s="21"/>
      <c r="O45" s="21"/>
      <c r="P45" s="21"/>
    </row>
    <row r="46" spans="1:16" x14ac:dyDescent="0.25">
      <c r="F46" s="40"/>
      <c r="L46" s="21"/>
      <c r="M46" s="21"/>
      <c r="N46" s="21"/>
      <c r="O46" s="21"/>
      <c r="P46" s="21"/>
    </row>
    <row r="47" spans="1:16" x14ac:dyDescent="0.25">
      <c r="F47" s="41"/>
      <c r="L47" s="21"/>
      <c r="M47" s="21"/>
      <c r="N47" s="21"/>
      <c r="O47" s="21"/>
      <c r="P47" s="21"/>
    </row>
    <row r="48" spans="1:16" x14ac:dyDescent="0.25">
      <c r="F48" s="41"/>
      <c r="L48" s="21"/>
      <c r="M48" s="21"/>
      <c r="N48" s="21"/>
      <c r="O48" s="21"/>
      <c r="P48" s="21"/>
    </row>
    <row r="49" spans="6:16" x14ac:dyDescent="0.25">
      <c r="F49" s="41"/>
      <c r="L49" s="21"/>
      <c r="M49" s="21"/>
      <c r="N49" s="21"/>
      <c r="O49" s="21"/>
      <c r="P49" s="21"/>
    </row>
    <row r="50" spans="6:16" x14ac:dyDescent="0.25">
      <c r="F50" s="21"/>
      <c r="L50" s="21"/>
      <c r="M50" s="21"/>
      <c r="N50" s="21"/>
      <c r="O50" s="21"/>
      <c r="P50" s="21"/>
    </row>
    <row r="51" spans="6:16" x14ac:dyDescent="0.25">
      <c r="F51" s="21"/>
      <c r="L51" s="21"/>
      <c r="M51" s="21"/>
      <c r="N51" s="21"/>
      <c r="O51" s="21"/>
      <c r="P51" s="21"/>
    </row>
    <row r="52" spans="6:16" x14ac:dyDescent="0.25">
      <c r="F52" s="38"/>
      <c r="L52" s="21"/>
      <c r="M52" s="21"/>
      <c r="N52" s="21"/>
      <c r="O52" s="21"/>
      <c r="P52" s="21"/>
    </row>
    <row r="53" spans="6:16" x14ac:dyDescent="0.25">
      <c r="F53" s="21"/>
      <c r="L53" s="21"/>
      <c r="M53" s="21"/>
      <c r="N53" s="21"/>
      <c r="O53" s="21"/>
      <c r="P53" s="21"/>
    </row>
    <row r="54" spans="6:16" x14ac:dyDescent="0.25">
      <c r="F54" s="21"/>
      <c r="L54" s="21"/>
      <c r="M54" s="21"/>
      <c r="N54" s="21"/>
      <c r="O54" s="21"/>
      <c r="P54" s="21"/>
    </row>
    <row r="55" spans="6:16" x14ac:dyDescent="0.25">
      <c r="F55" s="21"/>
      <c r="L55" s="21"/>
      <c r="M55" s="21"/>
      <c r="N55" s="21"/>
      <c r="O55" s="21"/>
      <c r="P55" s="21"/>
    </row>
    <row r="56" spans="6:16" x14ac:dyDescent="0.25">
      <c r="F56" s="21"/>
      <c r="L56" s="21"/>
      <c r="M56" s="21"/>
      <c r="N56" s="21"/>
      <c r="O56" s="21"/>
      <c r="P56" s="21"/>
    </row>
    <row r="57" spans="6:16" x14ac:dyDescent="0.25">
      <c r="F57" s="21"/>
      <c r="G57" s="21"/>
      <c r="H57" s="21"/>
      <c r="I57" s="21"/>
      <c r="J57" s="21"/>
      <c r="K57" s="21"/>
      <c r="L57" s="21"/>
      <c r="M57" s="21"/>
      <c r="N57" s="21"/>
      <c r="O57" s="21"/>
      <c r="P57" s="21"/>
    </row>
    <row r="58" spans="6:16" x14ac:dyDescent="0.25">
      <c r="F58" s="21"/>
      <c r="G58" s="21"/>
      <c r="H58" s="21"/>
      <c r="I58" s="21"/>
      <c r="J58" s="21"/>
      <c r="K58" s="21"/>
      <c r="L58" s="21"/>
      <c r="M58" s="21"/>
      <c r="N58" s="21"/>
      <c r="O58" s="21"/>
      <c r="P58" s="21"/>
    </row>
    <row r="59" spans="6:16" x14ac:dyDescent="0.25">
      <c r="F59" s="21"/>
      <c r="G59" s="42"/>
      <c r="H59" s="39"/>
      <c r="I59" s="21"/>
      <c r="J59" s="42"/>
      <c r="K59" s="42"/>
      <c r="L59" s="43"/>
      <c r="M59" s="43"/>
      <c r="N59" s="21"/>
      <c r="O59" s="21"/>
      <c r="P59" s="21"/>
    </row>
    <row r="60" spans="6:16" x14ac:dyDescent="0.25">
      <c r="F60" s="21"/>
      <c r="G60" s="42"/>
      <c r="H60" s="39"/>
      <c r="I60" s="21"/>
      <c r="J60" s="42"/>
      <c r="K60" s="42"/>
      <c r="L60" s="43"/>
      <c r="M60" s="43"/>
      <c r="N60" s="21"/>
      <c r="O60" s="21"/>
      <c r="P60" s="21"/>
    </row>
    <row r="64" spans="6:16" ht="31.5" customHeight="1" x14ac:dyDescent="0.25"/>
    <row r="65" ht="22.5" customHeight="1" x14ac:dyDescent="0.25"/>
    <row r="82" spans="6:16" ht="21.75" customHeight="1" x14ac:dyDescent="0.25"/>
    <row r="83" spans="6:16" ht="32.25" customHeight="1" x14ac:dyDescent="0.25"/>
    <row r="84" spans="6:16" ht="23.25" customHeight="1" x14ac:dyDescent="0.25"/>
    <row r="85" spans="6:16" x14ac:dyDescent="0.25">
      <c r="F85" s="21"/>
      <c r="G85" s="21"/>
      <c r="H85" s="39"/>
      <c r="I85" s="21"/>
      <c r="J85" s="21"/>
      <c r="K85" s="21"/>
      <c r="L85" s="21"/>
      <c r="M85" s="45"/>
      <c r="N85" s="21"/>
      <c r="O85" s="21"/>
      <c r="P85" s="21"/>
    </row>
    <row r="86" spans="6:16" x14ac:dyDescent="0.25">
      <c r="F86" s="21"/>
      <c r="G86" s="21"/>
      <c r="H86" s="39"/>
      <c r="I86" s="21"/>
      <c r="J86" s="21"/>
      <c r="K86" s="21"/>
      <c r="L86" s="21"/>
      <c r="M86" s="45"/>
      <c r="N86" s="21"/>
      <c r="O86" s="21"/>
      <c r="P86" s="21"/>
    </row>
    <row r="87" spans="6:16" x14ac:dyDescent="0.25">
      <c r="F87" s="21"/>
      <c r="G87" s="38"/>
      <c r="H87" s="39"/>
      <c r="I87" s="21"/>
      <c r="J87" s="21"/>
      <c r="K87" s="21"/>
      <c r="L87" s="21"/>
      <c r="M87" s="45"/>
      <c r="N87" s="21"/>
      <c r="O87" s="21"/>
      <c r="P87" s="21"/>
    </row>
    <row r="88" spans="6:16" x14ac:dyDescent="0.25">
      <c r="F88" s="21"/>
      <c r="G88" s="21"/>
      <c r="H88" s="39"/>
      <c r="I88" s="21"/>
      <c r="J88" s="21"/>
      <c r="K88" s="21"/>
      <c r="L88" s="21"/>
      <c r="M88" s="45"/>
      <c r="N88" s="21"/>
      <c r="O88" s="21"/>
      <c r="P88" s="21"/>
    </row>
    <row r="89" spans="6:16" x14ac:dyDescent="0.25">
      <c r="F89" s="21"/>
      <c r="G89" s="21"/>
      <c r="H89" s="39"/>
      <c r="I89" s="21"/>
      <c r="J89" s="21"/>
      <c r="K89" s="21"/>
      <c r="L89" s="21"/>
      <c r="M89" s="45"/>
      <c r="N89" s="21"/>
      <c r="O89" s="21"/>
      <c r="P89" s="21"/>
    </row>
    <row r="90" spans="6:16" x14ac:dyDescent="0.25">
      <c r="F90" s="21"/>
      <c r="G90" s="21"/>
      <c r="H90" s="39"/>
      <c r="I90" s="21"/>
      <c r="J90" s="21"/>
      <c r="K90" s="21"/>
      <c r="L90" s="21"/>
      <c r="M90" s="21"/>
      <c r="N90" s="21"/>
      <c r="O90" s="21"/>
      <c r="P90" s="21"/>
    </row>
    <row r="91" spans="6:16" x14ac:dyDescent="0.25">
      <c r="F91" s="21"/>
      <c r="G91" s="21"/>
      <c r="H91" s="39"/>
      <c r="I91" s="21"/>
      <c r="J91" s="21"/>
      <c r="K91" s="21"/>
      <c r="L91" s="21"/>
      <c r="M91" s="21"/>
      <c r="N91" s="21"/>
      <c r="O91" s="21"/>
      <c r="P91" s="21"/>
    </row>
    <row r="92" spans="6:16" x14ac:dyDescent="0.25">
      <c r="F92" s="21"/>
      <c r="G92" s="21"/>
      <c r="H92" s="39"/>
      <c r="I92" s="21"/>
      <c r="J92" s="21"/>
      <c r="K92" s="21"/>
      <c r="L92" s="21"/>
      <c r="M92" s="21"/>
      <c r="N92" s="21"/>
      <c r="O92" s="21"/>
      <c r="P92" s="21"/>
    </row>
    <row r="93" spans="6:16" x14ac:dyDescent="0.25">
      <c r="F93" s="21"/>
      <c r="G93" s="21"/>
      <c r="H93" s="39"/>
      <c r="I93" s="21"/>
      <c r="J93" s="38"/>
      <c r="K93" s="21"/>
      <c r="L93" s="21"/>
      <c r="M93" s="21"/>
      <c r="N93" s="21"/>
      <c r="O93" s="21"/>
      <c r="P93" s="21"/>
    </row>
    <row r="94" spans="6:16" x14ac:dyDescent="0.25">
      <c r="F94" s="21"/>
      <c r="G94" s="21"/>
      <c r="H94" s="39"/>
      <c r="I94" s="21"/>
      <c r="J94" s="21"/>
      <c r="K94" s="21"/>
      <c r="L94" s="21"/>
      <c r="M94" s="21"/>
      <c r="N94" s="21"/>
      <c r="O94" s="21"/>
      <c r="P94" s="21"/>
    </row>
    <row r="95" spans="6:16" x14ac:dyDescent="0.25">
      <c r="F95" s="21"/>
      <c r="G95" s="21"/>
      <c r="H95" s="39"/>
      <c r="I95" s="21"/>
      <c r="J95" s="21"/>
      <c r="K95" s="21"/>
      <c r="L95" s="21"/>
      <c r="M95" s="21"/>
      <c r="N95" s="21"/>
      <c r="O95" s="21"/>
      <c r="P95" s="21"/>
    </row>
    <row r="96" spans="6:16" x14ac:dyDescent="0.25">
      <c r="F96" s="21"/>
      <c r="G96" s="21"/>
      <c r="H96" s="39"/>
      <c r="I96" s="21"/>
      <c r="J96" s="21"/>
      <c r="K96" s="21"/>
      <c r="L96" s="21"/>
      <c r="M96" s="21"/>
      <c r="N96" s="21"/>
      <c r="O96" s="21"/>
      <c r="P96" s="21"/>
    </row>
    <row r="97" spans="6:16" x14ac:dyDescent="0.25">
      <c r="F97" s="21"/>
      <c r="G97" s="21"/>
      <c r="H97" s="39"/>
      <c r="I97" s="21"/>
      <c r="J97" s="21"/>
      <c r="K97" s="21"/>
      <c r="L97" s="21"/>
      <c r="M97" s="21"/>
      <c r="N97" s="21"/>
      <c r="O97" s="21"/>
      <c r="P97" s="21"/>
    </row>
    <row r="98" spans="6:16" x14ac:dyDescent="0.25">
      <c r="F98" s="21"/>
      <c r="G98" s="21"/>
      <c r="H98" s="39"/>
      <c r="I98" s="21"/>
      <c r="J98" s="21"/>
      <c r="K98" s="21"/>
      <c r="L98" s="21"/>
      <c r="M98" s="21"/>
      <c r="N98" s="21"/>
      <c r="O98" s="21"/>
      <c r="P98" s="21"/>
    </row>
    <row r="99" spans="6:16" x14ac:dyDescent="0.25">
      <c r="F99" s="21"/>
      <c r="G99" s="21"/>
      <c r="H99" s="39"/>
      <c r="I99" s="21"/>
      <c r="J99" s="21"/>
      <c r="K99" s="21"/>
      <c r="L99" s="21"/>
      <c r="M99" s="21"/>
      <c r="N99" s="21"/>
      <c r="O99" s="21"/>
      <c r="P99" s="21"/>
    </row>
    <row r="100" spans="6:16" x14ac:dyDescent="0.25">
      <c r="F100" s="21"/>
      <c r="G100" s="21"/>
      <c r="H100" s="39"/>
      <c r="I100" s="21"/>
      <c r="J100" s="21"/>
      <c r="K100" s="21"/>
      <c r="L100" s="21"/>
      <c r="M100" s="21"/>
      <c r="N100" s="21"/>
      <c r="O100" s="21"/>
      <c r="P100" s="21"/>
    </row>
    <row r="101" spans="6:16" x14ac:dyDescent="0.25">
      <c r="F101" s="21"/>
      <c r="G101" s="21"/>
      <c r="H101" s="39"/>
      <c r="I101" s="21"/>
      <c r="J101" s="21"/>
      <c r="K101" s="21"/>
      <c r="L101" s="21"/>
      <c r="M101" s="21"/>
      <c r="N101" s="21"/>
      <c r="O101" s="21"/>
      <c r="P101" s="21"/>
    </row>
  </sheetData>
  <mergeCells count="1">
    <mergeCell ref="B9:C9"/>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1"/>
  <sheetViews>
    <sheetView tabSelected="1" workbookViewId="0"/>
  </sheetViews>
  <sheetFormatPr defaultRowHeight="15" x14ac:dyDescent="0.25"/>
  <cols>
    <col min="1" max="1" width="9.28515625" bestFit="1" customWidth="1"/>
    <col min="2" max="2" width="22.5703125" customWidth="1"/>
    <col min="3" max="3" width="9.7109375" bestFit="1" customWidth="1"/>
    <col min="7" max="7" width="12.140625" customWidth="1"/>
    <col min="8" max="16" width="12.42578125" customWidth="1"/>
  </cols>
  <sheetData>
    <row r="1" spans="1:5" x14ac:dyDescent="0.25">
      <c r="A1" s="6" t="s">
        <v>53</v>
      </c>
    </row>
    <row r="3" spans="1:5" x14ac:dyDescent="0.25">
      <c r="A3" s="38" t="s">
        <v>52</v>
      </c>
      <c r="B3" s="39"/>
      <c r="C3" s="21"/>
      <c r="D3" s="21"/>
      <c r="E3" s="21"/>
    </row>
    <row r="4" spans="1:5" x14ac:dyDescent="0.25">
      <c r="A4" s="21"/>
      <c r="B4" s="39"/>
      <c r="C4" s="21"/>
      <c r="D4" s="21"/>
      <c r="E4" s="21"/>
    </row>
    <row r="5" spans="1:5" x14ac:dyDescent="0.25">
      <c r="A5" s="21" t="s">
        <v>72</v>
      </c>
      <c r="B5" s="39"/>
      <c r="C5" s="21"/>
      <c r="D5" s="21"/>
      <c r="E5" s="21"/>
    </row>
    <row r="6" spans="1:5" x14ac:dyDescent="0.25">
      <c r="A6" s="61" t="s">
        <v>73</v>
      </c>
      <c r="B6" s="39"/>
      <c r="C6" s="21"/>
      <c r="D6" s="21"/>
      <c r="E6" s="21"/>
    </row>
    <row r="7" spans="1:5" x14ac:dyDescent="0.25">
      <c r="A7" s="61" t="s">
        <v>74</v>
      </c>
      <c r="B7" s="39"/>
      <c r="C7" s="62"/>
      <c r="D7" s="21"/>
      <c r="E7" s="21"/>
    </row>
    <row r="8" spans="1:5" x14ac:dyDescent="0.25">
      <c r="A8" s="115" t="s">
        <v>75</v>
      </c>
      <c r="B8" s="64"/>
      <c r="C8" s="43"/>
      <c r="D8" s="21"/>
      <c r="E8" s="21"/>
    </row>
    <row r="9" spans="1:5" x14ac:dyDescent="0.25">
      <c r="A9" s="45"/>
      <c r="B9" s="47"/>
      <c r="C9" s="65"/>
      <c r="D9" s="21"/>
      <c r="E9" s="21"/>
    </row>
    <row r="10" spans="1:5" x14ac:dyDescent="0.25">
      <c r="A10" s="45"/>
      <c r="B10" s="47"/>
      <c r="C10" s="65"/>
      <c r="D10" s="21"/>
      <c r="E10" s="21"/>
    </row>
    <row r="11" spans="1:5" x14ac:dyDescent="0.25">
      <c r="A11" s="21"/>
      <c r="B11" s="39"/>
      <c r="C11" s="65"/>
      <c r="D11" s="21"/>
      <c r="E11" s="21"/>
    </row>
    <row r="12" spans="1:5" x14ac:dyDescent="0.25">
      <c r="A12" s="21"/>
      <c r="B12" s="39"/>
      <c r="C12" s="21"/>
      <c r="D12" s="21"/>
      <c r="E12" s="21"/>
    </row>
    <row r="13" spans="1:5" x14ac:dyDescent="0.25">
      <c r="A13" s="21"/>
      <c r="B13" s="39"/>
      <c r="C13" s="21"/>
      <c r="D13" s="21"/>
      <c r="E13" s="21"/>
    </row>
    <row r="14" spans="1:5" x14ac:dyDescent="0.25">
      <c r="A14" s="21"/>
      <c r="B14" s="39"/>
      <c r="C14" s="66"/>
      <c r="D14" s="66"/>
      <c r="E14" s="21"/>
    </row>
    <row r="15" spans="1:5" x14ac:dyDescent="0.25">
      <c r="A15" s="63"/>
      <c r="B15" s="64"/>
      <c r="C15" s="21"/>
      <c r="D15" s="21"/>
      <c r="E15" s="21"/>
    </row>
    <row r="16" spans="1:5" x14ac:dyDescent="0.25">
      <c r="A16" s="45"/>
      <c r="B16" s="47"/>
      <c r="C16" s="65"/>
      <c r="D16" s="21"/>
      <c r="E16" s="21"/>
    </row>
    <row r="17" spans="1:11" x14ac:dyDescent="0.25">
      <c r="A17" s="45"/>
      <c r="B17" s="47"/>
      <c r="C17" s="45"/>
      <c r="D17" s="67"/>
      <c r="E17" s="21"/>
    </row>
    <row r="18" spans="1:11" x14ac:dyDescent="0.25">
      <c r="A18" s="21"/>
      <c r="B18" s="21"/>
      <c r="C18" s="21"/>
      <c r="D18" s="21"/>
      <c r="E18" s="65"/>
    </row>
    <row r="19" spans="1:11" x14ac:dyDescent="0.25">
      <c r="A19" s="21"/>
      <c r="B19" s="21"/>
      <c r="C19" s="21"/>
      <c r="D19" s="21"/>
      <c r="E19" s="68"/>
    </row>
    <row r="22" spans="1:11" x14ac:dyDescent="0.25">
      <c r="C22" s="110" t="s">
        <v>60</v>
      </c>
    </row>
    <row r="23" spans="1:11" x14ac:dyDescent="0.25">
      <c r="A23" s="42" t="s">
        <v>22</v>
      </c>
      <c r="B23" s="43"/>
      <c r="C23" s="2" t="s">
        <v>56</v>
      </c>
      <c r="D23" s="42"/>
      <c r="E23" s="42"/>
      <c r="F23" s="43"/>
      <c r="G23" s="43"/>
      <c r="H23" s="21"/>
      <c r="I23" s="21"/>
      <c r="J23" s="21"/>
    </row>
    <row r="24" spans="1:11" x14ac:dyDescent="0.25">
      <c r="A24" s="44"/>
      <c r="B24" s="45"/>
      <c r="C24" s="45"/>
      <c r="D24" s="45"/>
      <c r="E24" s="46"/>
      <c r="F24" s="21"/>
      <c r="G24" s="21"/>
      <c r="H24" s="21"/>
      <c r="I24" s="21"/>
      <c r="J24" s="21"/>
    </row>
    <row r="25" spans="1:11" x14ac:dyDescent="0.25">
      <c r="A25" s="108">
        <v>1</v>
      </c>
      <c r="B25" s="109"/>
      <c r="C25" s="24">
        <v>2</v>
      </c>
      <c r="D25" s="23">
        <v>3</v>
      </c>
      <c r="E25" s="23">
        <v>4</v>
      </c>
      <c r="F25" s="23">
        <v>5</v>
      </c>
      <c r="G25" s="23">
        <v>6</v>
      </c>
      <c r="H25" s="23">
        <v>7</v>
      </c>
      <c r="I25" s="23">
        <v>8</v>
      </c>
      <c r="J25" s="23">
        <v>9</v>
      </c>
      <c r="K25" s="23">
        <v>10</v>
      </c>
    </row>
    <row r="26" spans="1:11" ht="66" customHeight="1" x14ac:dyDescent="0.25">
      <c r="A26" s="104" t="s">
        <v>2</v>
      </c>
      <c r="B26" s="105"/>
      <c r="C26" s="102" t="s">
        <v>3</v>
      </c>
      <c r="D26" s="102" t="s">
        <v>4</v>
      </c>
      <c r="E26" s="102" t="s">
        <v>5</v>
      </c>
      <c r="F26" s="102" t="s">
        <v>10</v>
      </c>
      <c r="G26" s="79" t="s">
        <v>11</v>
      </c>
      <c r="H26" s="119" t="s">
        <v>6</v>
      </c>
      <c r="I26" s="119" t="s">
        <v>7</v>
      </c>
      <c r="J26" s="120" t="s">
        <v>8</v>
      </c>
      <c r="K26" s="119" t="s">
        <v>9</v>
      </c>
    </row>
    <row r="27" spans="1:11" ht="15" hidden="1" customHeight="1" x14ac:dyDescent="0.25">
      <c r="A27" s="106"/>
      <c r="B27" s="107"/>
      <c r="C27" s="103"/>
      <c r="D27" s="103"/>
      <c r="E27" s="103"/>
      <c r="F27" s="103"/>
      <c r="G27" s="80"/>
      <c r="H27" s="119"/>
      <c r="I27" s="119"/>
      <c r="J27" s="121"/>
      <c r="K27" s="119"/>
    </row>
    <row r="28" spans="1:11" x14ac:dyDescent="0.25">
      <c r="A28" s="69">
        <v>1</v>
      </c>
      <c r="B28" s="69" t="s">
        <v>35</v>
      </c>
      <c r="C28" s="75">
        <v>650000</v>
      </c>
      <c r="D28" s="75"/>
      <c r="E28" s="75"/>
      <c r="F28" s="75">
        <f>C28+D28-E28</f>
        <v>650000</v>
      </c>
      <c r="G28" s="75">
        <f>MAX(0,1/2*(D28-E28))</f>
        <v>0</v>
      </c>
      <c r="H28" s="75">
        <f>F28-G28</f>
        <v>650000</v>
      </c>
      <c r="I28" s="77">
        <v>0.04</v>
      </c>
      <c r="J28" s="75">
        <f>H28*I28</f>
        <v>26000</v>
      </c>
      <c r="K28" s="75">
        <f>F28-J28</f>
        <v>624000</v>
      </c>
    </row>
    <row r="29" spans="1:11" x14ac:dyDescent="0.25">
      <c r="A29" s="69">
        <v>1</v>
      </c>
      <c r="B29" s="72" t="s">
        <v>23</v>
      </c>
      <c r="C29" s="75"/>
      <c r="D29" s="75">
        <v>475000</v>
      </c>
      <c r="E29" s="75"/>
      <c r="F29" s="75">
        <f t="shared" ref="F29:F39" si="0">C29+D29-E29</f>
        <v>475000</v>
      </c>
      <c r="G29" s="75">
        <f t="shared" ref="G29:G39" si="1">MAX(0,1/2*(D29-E29))</f>
        <v>237500</v>
      </c>
      <c r="H29" s="75">
        <f t="shared" ref="H29:H39" si="2">F29-G29</f>
        <v>237500</v>
      </c>
      <c r="I29" s="77">
        <v>0.04</v>
      </c>
      <c r="J29" s="75">
        <f t="shared" ref="J29:J39" si="3">H29*I29</f>
        <v>9500</v>
      </c>
      <c r="K29" s="75">
        <f t="shared" ref="K29:K39" si="4">F29-J29</f>
        <v>465500</v>
      </c>
    </row>
    <row r="30" spans="1:11" x14ac:dyDescent="0.25">
      <c r="A30" s="70">
        <v>6</v>
      </c>
      <c r="B30" s="73" t="s">
        <v>24</v>
      </c>
      <c r="C30" s="76"/>
      <c r="D30" s="76">
        <v>52000</v>
      </c>
      <c r="E30" s="76"/>
      <c r="F30" s="75">
        <f t="shared" si="0"/>
        <v>52000</v>
      </c>
      <c r="G30" s="75">
        <f t="shared" si="1"/>
        <v>26000</v>
      </c>
      <c r="H30" s="75">
        <f t="shared" si="2"/>
        <v>26000</v>
      </c>
      <c r="I30" s="78">
        <v>0.1</v>
      </c>
      <c r="J30" s="75">
        <f t="shared" si="3"/>
        <v>2600</v>
      </c>
      <c r="K30" s="75">
        <f t="shared" si="4"/>
        <v>49400</v>
      </c>
    </row>
    <row r="31" spans="1:11" x14ac:dyDescent="0.25">
      <c r="A31" s="70">
        <v>8</v>
      </c>
      <c r="B31" s="70" t="s">
        <v>33</v>
      </c>
      <c r="C31" s="76">
        <v>95000</v>
      </c>
      <c r="D31" s="76">
        <v>1200</v>
      </c>
      <c r="E31" s="76">
        <v>3500</v>
      </c>
      <c r="F31" s="75">
        <f t="shared" si="0"/>
        <v>92700</v>
      </c>
      <c r="G31" s="75">
        <f t="shared" si="1"/>
        <v>0</v>
      </c>
      <c r="H31" s="75">
        <f t="shared" si="2"/>
        <v>92700</v>
      </c>
      <c r="I31" s="78">
        <v>0.2</v>
      </c>
      <c r="J31" s="75">
        <f t="shared" si="3"/>
        <v>18540</v>
      </c>
      <c r="K31" s="75">
        <f t="shared" si="4"/>
        <v>74160</v>
      </c>
    </row>
    <row r="32" spans="1:11" x14ac:dyDescent="0.25">
      <c r="A32" s="70">
        <v>10.1</v>
      </c>
      <c r="B32" s="70" t="s">
        <v>25</v>
      </c>
      <c r="C32" s="76">
        <v>17850</v>
      </c>
      <c r="D32" s="76"/>
      <c r="E32" s="76">
        <v>17850</v>
      </c>
      <c r="F32" s="75">
        <f t="shared" si="0"/>
        <v>0</v>
      </c>
      <c r="G32" s="75">
        <f t="shared" si="1"/>
        <v>0</v>
      </c>
      <c r="H32" s="75">
        <f t="shared" si="2"/>
        <v>0</v>
      </c>
      <c r="I32" s="78">
        <v>0.3</v>
      </c>
      <c r="J32" s="75">
        <f t="shared" si="3"/>
        <v>0</v>
      </c>
      <c r="K32" s="75">
        <f t="shared" si="4"/>
        <v>0</v>
      </c>
    </row>
    <row r="33" spans="1:11" x14ac:dyDescent="0.25">
      <c r="A33" s="70">
        <v>10.1</v>
      </c>
      <c r="B33" s="70" t="s">
        <v>26</v>
      </c>
      <c r="C33" s="76"/>
      <c r="D33" s="76">
        <v>90000</v>
      </c>
      <c r="E33" s="76"/>
      <c r="F33" s="75">
        <f t="shared" si="0"/>
        <v>90000</v>
      </c>
      <c r="G33" s="75">
        <f t="shared" si="1"/>
        <v>45000</v>
      </c>
      <c r="H33" s="75">
        <f t="shared" si="2"/>
        <v>45000</v>
      </c>
      <c r="I33" s="78">
        <v>0.3</v>
      </c>
      <c r="J33" s="75">
        <f t="shared" si="3"/>
        <v>13500</v>
      </c>
      <c r="K33" s="75">
        <f t="shared" si="4"/>
        <v>76500</v>
      </c>
    </row>
    <row r="34" spans="1:11" x14ac:dyDescent="0.25">
      <c r="A34" s="70">
        <v>12</v>
      </c>
      <c r="B34" s="73" t="s">
        <v>27</v>
      </c>
      <c r="C34" s="76"/>
      <c r="D34" s="76">
        <v>13000</v>
      </c>
      <c r="E34" s="76"/>
      <c r="F34" s="75">
        <f t="shared" si="0"/>
        <v>13000</v>
      </c>
      <c r="G34" s="75">
        <f t="shared" si="1"/>
        <v>6500</v>
      </c>
      <c r="H34" s="75">
        <f t="shared" si="2"/>
        <v>6500</v>
      </c>
      <c r="I34" s="78">
        <v>1</v>
      </c>
      <c r="J34" s="75">
        <f t="shared" si="3"/>
        <v>6500</v>
      </c>
      <c r="K34" s="75">
        <f t="shared" si="4"/>
        <v>6500</v>
      </c>
    </row>
    <row r="35" spans="1:11" x14ac:dyDescent="0.25">
      <c r="A35" s="71">
        <v>14</v>
      </c>
      <c r="B35" s="74" t="s">
        <v>28</v>
      </c>
      <c r="C35" s="76">
        <v>68000</v>
      </c>
      <c r="D35" s="76"/>
      <c r="E35" s="76">
        <v>63000</v>
      </c>
      <c r="F35" s="75">
        <f t="shared" si="0"/>
        <v>5000</v>
      </c>
      <c r="G35" s="75">
        <f t="shared" si="1"/>
        <v>0</v>
      </c>
      <c r="H35" s="75">
        <f t="shared" si="2"/>
        <v>5000</v>
      </c>
      <c r="I35" s="78"/>
      <c r="J35" s="75">
        <f t="shared" si="3"/>
        <v>0</v>
      </c>
      <c r="K35" s="75">
        <f t="shared" si="4"/>
        <v>5000</v>
      </c>
    </row>
    <row r="36" spans="1:11" x14ac:dyDescent="0.25">
      <c r="A36" s="112">
        <v>14.1</v>
      </c>
      <c r="B36" s="113" t="s">
        <v>32</v>
      </c>
      <c r="C36" s="111">
        <v>18098</v>
      </c>
      <c r="D36" s="76"/>
      <c r="E36" s="76"/>
      <c r="F36" s="75">
        <f t="shared" si="0"/>
        <v>18098</v>
      </c>
      <c r="G36" s="75">
        <f t="shared" si="1"/>
        <v>0</v>
      </c>
      <c r="H36" s="75">
        <f t="shared" si="2"/>
        <v>18098</v>
      </c>
      <c r="I36" s="78">
        <v>0.05</v>
      </c>
      <c r="J36" s="75">
        <f t="shared" si="3"/>
        <v>904.90000000000009</v>
      </c>
      <c r="K36" s="75">
        <f t="shared" si="4"/>
        <v>17193.099999999999</v>
      </c>
    </row>
    <row r="37" spans="1:11" x14ac:dyDescent="0.25">
      <c r="A37" s="71">
        <v>53</v>
      </c>
      <c r="B37" s="71" t="s">
        <v>29</v>
      </c>
      <c r="C37" s="86">
        <v>135000</v>
      </c>
      <c r="D37" s="76"/>
      <c r="E37" s="76"/>
      <c r="F37" s="75">
        <f t="shared" si="0"/>
        <v>135000</v>
      </c>
      <c r="G37" s="75">
        <f t="shared" si="1"/>
        <v>0</v>
      </c>
      <c r="H37" s="75">
        <f t="shared" si="2"/>
        <v>135000</v>
      </c>
      <c r="I37" s="78">
        <v>0.5</v>
      </c>
      <c r="J37" s="75">
        <f t="shared" si="3"/>
        <v>67500</v>
      </c>
      <c r="K37" s="75">
        <f t="shared" si="4"/>
        <v>67500</v>
      </c>
    </row>
    <row r="38" spans="1:11" x14ac:dyDescent="0.25">
      <c r="A38" s="71">
        <v>44</v>
      </c>
      <c r="B38" s="71" t="s">
        <v>30</v>
      </c>
      <c r="C38" s="76">
        <v>65000</v>
      </c>
      <c r="D38" s="76"/>
      <c r="E38" s="76"/>
      <c r="F38" s="75">
        <f t="shared" si="0"/>
        <v>65000</v>
      </c>
      <c r="G38" s="75">
        <f t="shared" si="1"/>
        <v>0</v>
      </c>
      <c r="H38" s="75">
        <f t="shared" si="2"/>
        <v>65000</v>
      </c>
      <c r="I38" s="78"/>
      <c r="J38" s="75">
        <f t="shared" si="3"/>
        <v>0</v>
      </c>
      <c r="K38" s="75">
        <f t="shared" si="4"/>
        <v>65000</v>
      </c>
    </row>
    <row r="39" spans="1:11" x14ac:dyDescent="0.25">
      <c r="A39" s="71">
        <v>50</v>
      </c>
      <c r="B39" s="71" t="s">
        <v>31</v>
      </c>
      <c r="C39" s="76"/>
      <c r="D39" s="76">
        <v>25000</v>
      </c>
      <c r="E39" s="76"/>
      <c r="F39" s="75">
        <f t="shared" si="0"/>
        <v>25000</v>
      </c>
      <c r="G39" s="75">
        <f t="shared" si="1"/>
        <v>12500</v>
      </c>
      <c r="H39" s="75">
        <f t="shared" si="2"/>
        <v>12500</v>
      </c>
      <c r="I39" s="78">
        <v>0.55000000000000004</v>
      </c>
      <c r="J39" s="75">
        <f t="shared" si="3"/>
        <v>6875.0000000000009</v>
      </c>
      <c r="K39" s="75">
        <f t="shared" si="4"/>
        <v>18125</v>
      </c>
    </row>
    <row r="40" spans="1:11" x14ac:dyDescent="0.25">
      <c r="A40" s="49"/>
      <c r="B40" s="50"/>
      <c r="C40" s="49"/>
      <c r="D40" s="21"/>
      <c r="E40" s="21"/>
      <c r="F40" s="21"/>
      <c r="G40" s="21"/>
      <c r="I40" s="21" t="s">
        <v>34</v>
      </c>
      <c r="J40" s="48">
        <f>SUM(J28:J39)</f>
        <v>151919.9</v>
      </c>
    </row>
    <row r="41" spans="1:11" x14ac:dyDescent="0.25">
      <c r="A41" s="49"/>
      <c r="B41" s="49"/>
      <c r="C41" s="49"/>
      <c r="D41" s="51"/>
      <c r="E41" s="49"/>
      <c r="F41" s="49"/>
      <c r="G41" s="49"/>
      <c r="H41" s="21"/>
      <c r="I41" s="21"/>
      <c r="J41" s="21"/>
    </row>
  </sheetData>
  <mergeCells count="4">
    <mergeCell ref="K26:K27"/>
    <mergeCell ref="H26:H27"/>
    <mergeCell ref="I26:I27"/>
    <mergeCell ref="J26:J27"/>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Summary</vt:lpstr>
      <vt:lpstr>Morton Forms</vt:lpstr>
      <vt:lpstr>Calculations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Loyalist User</dc:creator>
  <cp:lastModifiedBy>Syed Saim Ali</cp:lastModifiedBy>
  <cp:lastPrinted>2014-12-30T18:53:13Z</cp:lastPrinted>
  <dcterms:created xsi:type="dcterms:W3CDTF">2014-12-30T17:55:17Z</dcterms:created>
  <dcterms:modified xsi:type="dcterms:W3CDTF">2018-02-07T07:05:19Z</dcterms:modified>
</cp:coreProperties>
</file>