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2.xml" ContentType="application/vnd.openxmlformats-officedocument.drawingml.chart+xml"/>
  <Default Extension="jpeg" ContentType="image/jpeg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30" windowWidth="17160" windowHeight="8010" activeTab="1"/>
  </bookViews>
  <sheets>
    <sheet name="Budget" sheetId="1" r:id="rId1"/>
    <sheet name="Players and Instructors" sheetId="2" r:id="rId2"/>
    <sheet name="Players Info" sheetId="3" r:id="rId3"/>
    <sheet name="On-Ice and Off-Ice Training" sheetId="4" r:id="rId4"/>
    <sheet name="Predictions" sheetId="5" r:id="rId5"/>
  </sheets>
  <calcPr calcId="125725"/>
  <fileRecoveryPr repairLoad="1"/>
</workbook>
</file>

<file path=xl/calcChain.xml><?xml version="1.0" encoding="utf-8"?>
<calcChain xmlns="http://schemas.openxmlformats.org/spreadsheetml/2006/main">
  <c r="E2" i="1"/>
  <c r="F5" i="4"/>
  <c r="F6"/>
  <c r="F7"/>
  <c r="F4"/>
  <c r="E5"/>
  <c r="E6"/>
  <c r="E7"/>
  <c r="E4"/>
  <c r="R22" i="3"/>
  <c r="P22"/>
  <c r="L24"/>
  <c r="J24"/>
  <c r="F14"/>
  <c r="D14"/>
  <c r="C8" i="4"/>
  <c r="D8"/>
  <c r="C9" s="1"/>
</calcChain>
</file>

<file path=xl/sharedStrings.xml><?xml version="1.0" encoding="utf-8"?>
<sst xmlns="http://schemas.openxmlformats.org/spreadsheetml/2006/main" count="203" uniqueCount="131">
  <si>
    <t xml:space="preserve">Budget estimates </t>
  </si>
  <si>
    <t>Amounts</t>
  </si>
  <si>
    <t xml:space="preserve">Revenues: </t>
  </si>
  <si>
    <t>Previsions</t>
  </si>
  <si>
    <t>Register Fees  (40 players x 600$)</t>
  </si>
  <si>
    <t>Hockey Quebec subvention</t>
  </si>
  <si>
    <t>Sponsors</t>
  </si>
  <si>
    <t>Total</t>
  </si>
  <si>
    <t>26000 $</t>
  </si>
  <si>
    <t>Admissible expenses:</t>
  </si>
  <si>
    <t>Humans resources: Salary, displacement, others</t>
  </si>
  <si>
    <t xml:space="preserve">Soccer field location </t>
  </si>
  <si>
    <t>Recreational Complex location</t>
  </si>
  <si>
    <r>
      <t xml:space="preserve">Ice location </t>
    </r>
    <r>
      <rPr>
        <vertAlign val="superscript"/>
        <sz val="10"/>
        <color theme="1"/>
        <rFont val="Calibri"/>
        <family val="2"/>
        <scheme val="minor"/>
      </rPr>
      <t>3</t>
    </r>
  </si>
  <si>
    <t>Promotion - Project exposure</t>
  </si>
  <si>
    <t>26000$</t>
  </si>
  <si>
    <t>number of players</t>
  </si>
  <si>
    <t>Category</t>
  </si>
  <si>
    <t>Pee-Wee</t>
  </si>
  <si>
    <t>Bantam</t>
  </si>
  <si>
    <t>Midget</t>
  </si>
  <si>
    <t>number of instructors</t>
  </si>
  <si>
    <t>Pacioretty</t>
  </si>
  <si>
    <t>Max</t>
  </si>
  <si>
    <t>Galchenyuk</t>
  </si>
  <si>
    <t>Gallagher</t>
  </si>
  <si>
    <t>Radulov</t>
  </si>
  <si>
    <t>Plekanec</t>
  </si>
  <si>
    <t>Carr</t>
  </si>
  <si>
    <t>Weber</t>
  </si>
  <si>
    <t>Petry</t>
  </si>
  <si>
    <t>Beaulieu</t>
  </si>
  <si>
    <t>Markov</t>
  </si>
  <si>
    <t>Alex</t>
  </si>
  <si>
    <t>Brandon</t>
  </si>
  <si>
    <t>Alexander</t>
  </si>
  <si>
    <t>Tomas</t>
  </si>
  <si>
    <t>Daniel</t>
  </si>
  <si>
    <t>Shea</t>
  </si>
  <si>
    <t>Jeff</t>
  </si>
  <si>
    <t>Nathan</t>
  </si>
  <si>
    <t>Andrei</t>
  </si>
  <si>
    <t>Last Name</t>
  </si>
  <si>
    <t>First Name</t>
  </si>
  <si>
    <t>Age</t>
  </si>
  <si>
    <t>Foward</t>
  </si>
  <si>
    <t>Defense</t>
  </si>
  <si>
    <t>Position</t>
  </si>
  <si>
    <t>Tom</t>
  </si>
  <si>
    <t>Sergachev</t>
  </si>
  <si>
    <t>Mikael</t>
  </si>
  <si>
    <t>Mitchel</t>
  </si>
  <si>
    <t>Prust</t>
  </si>
  <si>
    <t>Laraque</t>
  </si>
  <si>
    <t>Huberdeau</t>
  </si>
  <si>
    <t>Stamkos</t>
  </si>
  <si>
    <t>Lecavalier</t>
  </si>
  <si>
    <t>Subban</t>
  </si>
  <si>
    <t>Pateryn</t>
  </si>
  <si>
    <t>Barkov</t>
  </si>
  <si>
    <t>drouin</t>
  </si>
  <si>
    <t>Duclair</t>
  </si>
  <si>
    <t>Kessel</t>
  </si>
  <si>
    <t>Matthews</t>
  </si>
  <si>
    <t>kane</t>
  </si>
  <si>
    <t>seabrook</t>
  </si>
  <si>
    <t>souray</t>
  </si>
  <si>
    <t>lafleur</t>
  </si>
  <si>
    <t>Matheson</t>
  </si>
  <si>
    <t>Gilbert</t>
  </si>
  <si>
    <t>Torey</t>
  </si>
  <si>
    <t>Georges</t>
  </si>
  <si>
    <t>Jonathan</t>
  </si>
  <si>
    <t>Steven</t>
  </si>
  <si>
    <t>Vincent</t>
  </si>
  <si>
    <t>PK</t>
  </si>
  <si>
    <t>Greg</t>
  </si>
  <si>
    <t>Anthony</t>
  </si>
  <si>
    <t>Phil</t>
  </si>
  <si>
    <t>Austin</t>
  </si>
  <si>
    <t>Patrick</t>
  </si>
  <si>
    <t>Sheldon</t>
  </si>
  <si>
    <t>Brent</t>
  </si>
  <si>
    <t>Guy</t>
  </si>
  <si>
    <t>Mike</t>
  </si>
  <si>
    <t>Backstrom</t>
  </si>
  <si>
    <t>Fredette</t>
  </si>
  <si>
    <t>Mezsaros</t>
  </si>
  <si>
    <t>Bent</t>
  </si>
  <si>
    <t>Halpin</t>
  </si>
  <si>
    <t>Bernard</t>
  </si>
  <si>
    <t>Tremellen</t>
  </si>
  <si>
    <t>Solomon</t>
  </si>
  <si>
    <t>Bartho</t>
  </si>
  <si>
    <t>Birch</t>
  </si>
  <si>
    <t>Dufresne</t>
  </si>
  <si>
    <t>Croteau</t>
  </si>
  <si>
    <t>Piotte</t>
  </si>
  <si>
    <t>Meloche</t>
  </si>
  <si>
    <t>Deveault</t>
  </si>
  <si>
    <t>Del Guidice</t>
  </si>
  <si>
    <t>Tsata</t>
  </si>
  <si>
    <t>Nicolas</t>
  </si>
  <si>
    <t>Charles</t>
  </si>
  <si>
    <t>Ludovic</t>
  </si>
  <si>
    <t>Jeremy</t>
  </si>
  <si>
    <t>Liam</t>
  </si>
  <si>
    <t>Matis</t>
  </si>
  <si>
    <t>Justin</t>
  </si>
  <si>
    <t>Robert</t>
  </si>
  <si>
    <t>Benjamin</t>
  </si>
  <si>
    <t>Alexis</t>
  </si>
  <si>
    <t>James</t>
  </si>
  <si>
    <t>Evan</t>
  </si>
  <si>
    <t>Theo</t>
  </si>
  <si>
    <t>Theoren</t>
  </si>
  <si>
    <t>PeeWee</t>
  </si>
  <si>
    <t xml:space="preserve">Week </t>
  </si>
  <si>
    <t xml:space="preserve">Subtotal </t>
  </si>
  <si>
    <t>Average</t>
  </si>
  <si>
    <t xml:space="preserve">Average </t>
  </si>
  <si>
    <t>Weight (lbs)</t>
  </si>
  <si>
    <t>Ovechkin</t>
  </si>
  <si>
    <t>On-ice Time (%)</t>
  </si>
  <si>
    <t>Off-Ice Time (%)</t>
  </si>
  <si>
    <t>On-Ice Time(hrs)</t>
  </si>
  <si>
    <t>Off-Ice Time(hrs)</t>
  </si>
  <si>
    <t>Predictions for Next 4 years</t>
  </si>
  <si>
    <t>Year</t>
  </si>
  <si>
    <t># of players</t>
  </si>
  <si>
    <t>profit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</si>
</sst>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9933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2" borderId="1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3" fillId="0" borderId="1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2" fillId="0" borderId="1" xfId="0" applyFont="1" applyBorder="1"/>
    <xf numFmtId="0" fontId="2" fillId="0" borderId="3" xfId="0" applyFont="1" applyBorder="1"/>
    <xf numFmtId="0" fontId="2" fillId="0" borderId="2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11" xfId="0" applyFill="1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Revenues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30569881889763784"/>
          <c:y val="0.24786599591717703"/>
          <c:w val="0.3886025809273842"/>
          <c:h val="0.64767096821230674"/>
        </c:manualLayout>
      </c:layout>
      <c:pieChart>
        <c:varyColors val="1"/>
        <c:ser>
          <c:idx val="0"/>
          <c:order val="0"/>
          <c:dLbls>
            <c:dLbl>
              <c:idx val="2"/>
              <c:layout>
                <c:manualLayout>
                  <c:x val="1.5261592300962383E-2"/>
                  <c:y val="1.2423447069116361E-2"/>
                </c:manualLayout>
              </c:layout>
              <c:showPercent val="1"/>
            </c:dLbl>
            <c:showPercent val="1"/>
            <c:showLeaderLines val="1"/>
          </c:dLbls>
          <c:val>
            <c:numRef>
              <c:f>Budget!$I$8:$I$10</c:f>
              <c:numCache>
                <c:formatCode>General</c:formatCode>
                <c:ptCount val="3"/>
                <c:pt idx="0">
                  <c:v>24000</c:v>
                </c:pt>
                <c:pt idx="1">
                  <c:v>1000</c:v>
                </c:pt>
                <c:pt idx="2">
                  <c:v>1000</c:v>
                </c:pt>
              </c:numCache>
            </c:numRef>
          </c:val>
        </c:ser>
        <c:ser>
          <c:idx val="1"/>
          <c:order val="1"/>
          <c:dLbls>
            <c:showPercent val="1"/>
            <c:showLeaderLines val="1"/>
          </c:dLbls>
          <c:val>
            <c:numRef>
              <c:f>Budget!$J$8:$J$10</c:f>
              <c:numCache>
                <c:formatCode>General</c:formatCode>
                <c:ptCount val="3"/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Expenses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val>
            <c:numRef>
              <c:f>Budget!$I$13:$I$17</c:f>
              <c:numCache>
                <c:formatCode>General</c:formatCode>
                <c:ptCount val="5"/>
                <c:pt idx="0">
                  <c:v>15800</c:v>
                </c:pt>
                <c:pt idx="1">
                  <c:v>1000</c:v>
                </c:pt>
                <c:pt idx="2">
                  <c:v>1000</c:v>
                </c:pt>
                <c:pt idx="3">
                  <c:v>8000</c:v>
                </c:pt>
                <c:pt idx="4">
                  <c:v>200</c:v>
                </c:pt>
              </c:numCache>
            </c:numRef>
          </c:val>
        </c:ser>
        <c:ser>
          <c:idx val="1"/>
          <c:order val="1"/>
          <c:dLbls>
            <c:showPercent val="1"/>
            <c:showLeaderLines val="1"/>
          </c:dLbls>
          <c:val>
            <c:numRef>
              <c:f>Budget!$J$13:$J$17</c:f>
              <c:numCache>
                <c:formatCode>General</c:formatCode>
                <c:ptCount val="5"/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style val="4"/>
  <c:chart>
    <c:title>
      <c:tx>
        <c:rich>
          <a:bodyPr/>
          <a:lstStyle/>
          <a:p>
            <a:pPr>
              <a:defRPr/>
            </a:pPr>
            <a:r>
              <a:rPr lang="en-CA"/>
              <a:t>Number of players per Categories</a:t>
            </a:r>
          </a:p>
        </c:rich>
      </c:tx>
      <c:layout>
        <c:manualLayout>
          <c:xMode val="edge"/>
          <c:yMode val="edge"/>
          <c:x val="0.15997922134733164"/>
          <c:y val="2.777777777777779E-2"/>
        </c:manualLayout>
      </c:layout>
    </c:title>
    <c:plotArea>
      <c:layout/>
      <c:barChart>
        <c:barDir val="col"/>
        <c:grouping val="clustered"/>
        <c:ser>
          <c:idx val="0"/>
          <c:order val="0"/>
          <c:cat>
            <c:strRef>
              <c:f>'Players and Instructors'!$B$3:$B$5</c:f>
              <c:strCache>
                <c:ptCount val="3"/>
                <c:pt idx="0">
                  <c:v>Pee-Wee</c:v>
                </c:pt>
                <c:pt idx="1">
                  <c:v>Bantam</c:v>
                </c:pt>
                <c:pt idx="2">
                  <c:v>Midget</c:v>
                </c:pt>
              </c:strCache>
            </c:strRef>
          </c:cat>
          <c:val>
            <c:numRef>
              <c:f>'Players and Instructors'!$C$3:$C$5</c:f>
              <c:numCache>
                <c:formatCode>General</c:formatCode>
                <c:ptCount val="3"/>
                <c:pt idx="0">
                  <c:v>18</c:v>
                </c:pt>
                <c:pt idx="1">
                  <c:v>22</c:v>
                </c:pt>
                <c:pt idx="2">
                  <c:v>10</c:v>
                </c:pt>
              </c:numCache>
            </c:numRef>
          </c:val>
        </c:ser>
        <c:gapWidth val="75"/>
        <c:overlap val="-25"/>
        <c:axId val="87925888"/>
        <c:axId val="88275200"/>
      </c:barChart>
      <c:catAx>
        <c:axId val="87925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Categories</a:t>
                </a:r>
              </a:p>
            </c:rich>
          </c:tx>
          <c:layout/>
        </c:title>
        <c:majorTickMark val="none"/>
        <c:tickLblPos val="nextTo"/>
        <c:crossAx val="88275200"/>
        <c:crosses val="autoZero"/>
        <c:auto val="1"/>
        <c:lblAlgn val="ctr"/>
        <c:lblOffset val="100"/>
      </c:catAx>
      <c:valAx>
        <c:axId val="8827520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Number of Players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792588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Number of Instructors per Categories</a:t>
            </a:r>
          </a:p>
        </c:rich>
      </c:tx>
      <c:layout>
        <c:manualLayout>
          <c:xMode val="edge"/>
          <c:yMode val="edge"/>
          <c:x val="0.11627118644067798"/>
          <c:y val="3.6941261652638245E-2"/>
        </c:manualLayout>
      </c:layout>
    </c:title>
    <c:plotArea>
      <c:layout/>
      <c:barChart>
        <c:barDir val="col"/>
        <c:grouping val="clustered"/>
        <c:ser>
          <c:idx val="0"/>
          <c:order val="0"/>
          <c:cat>
            <c:strRef>
              <c:f>'Players and Instructors'!$J$3:$J$5</c:f>
              <c:strCache>
                <c:ptCount val="3"/>
                <c:pt idx="0">
                  <c:v>Pee-Wee</c:v>
                </c:pt>
                <c:pt idx="1">
                  <c:v>Bantam</c:v>
                </c:pt>
                <c:pt idx="2">
                  <c:v>Midget</c:v>
                </c:pt>
              </c:strCache>
            </c:strRef>
          </c:cat>
          <c:val>
            <c:numRef>
              <c:f>'Players and Instructors'!$K$3:$K$5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gapWidth val="75"/>
        <c:overlap val="-25"/>
        <c:axId val="88328064"/>
        <c:axId val="88150016"/>
      </c:barChart>
      <c:catAx>
        <c:axId val="88328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Categories</a:t>
                </a:r>
              </a:p>
            </c:rich>
          </c:tx>
          <c:layout/>
        </c:title>
        <c:majorTickMark val="none"/>
        <c:tickLblPos val="nextTo"/>
        <c:crossAx val="88150016"/>
        <c:crosses val="autoZero"/>
        <c:auto val="1"/>
        <c:lblAlgn val="ctr"/>
        <c:lblOffset val="100"/>
      </c:catAx>
      <c:valAx>
        <c:axId val="8815001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Number of Instructors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8328064"/>
        <c:crosses val="autoZero"/>
        <c:crossBetween val="between"/>
        <c:majorUnit val="1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On</a:t>
            </a:r>
            <a:r>
              <a:rPr lang="en-CA" baseline="0"/>
              <a:t>-Ice and Off-Ice Training Time per Week</a:t>
            </a:r>
            <a:endParaRPr lang="en-CA"/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tx>
            <c:v>On-Ice</c:v>
          </c:tx>
          <c:val>
            <c:numRef>
              <c:f>'On-Ice and Off-Ice Training'!$C$4:$C$7</c:f>
              <c:numCache>
                <c:formatCode>General</c:formatCode>
                <c:ptCount val="4"/>
                <c:pt idx="0">
                  <c:v>20</c:v>
                </c:pt>
                <c:pt idx="1">
                  <c:v>18</c:v>
                </c:pt>
                <c:pt idx="2">
                  <c:v>16</c:v>
                </c:pt>
                <c:pt idx="3">
                  <c:v>15</c:v>
                </c:pt>
              </c:numCache>
            </c:numRef>
          </c:val>
        </c:ser>
        <c:ser>
          <c:idx val="1"/>
          <c:order val="1"/>
          <c:tx>
            <c:v>Off-Ice</c:v>
          </c:tx>
          <c:val>
            <c:numRef>
              <c:f>'On-Ice and Off-Ice Training'!$D$4:$D$7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9</c:v>
                </c:pt>
                <c:pt idx="3">
                  <c:v>10</c:v>
                </c:pt>
              </c:numCache>
            </c:numRef>
          </c:val>
        </c:ser>
        <c:overlap val="100"/>
        <c:axId val="88413696"/>
        <c:axId val="88415616"/>
      </c:barChart>
      <c:catAx>
        <c:axId val="88413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Weeks</a:t>
                </a:r>
              </a:p>
            </c:rich>
          </c:tx>
          <c:layout/>
        </c:title>
        <c:majorTickMark val="none"/>
        <c:tickLblPos val="nextTo"/>
        <c:crossAx val="88415616"/>
        <c:crosses val="autoZero"/>
        <c:auto val="1"/>
        <c:lblAlgn val="ctr"/>
        <c:lblOffset val="100"/>
      </c:catAx>
      <c:valAx>
        <c:axId val="884156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Hours</a:t>
                </a:r>
                <a:r>
                  <a:rPr lang="en-CA" baseline="0"/>
                  <a:t> of training/week</a:t>
                </a:r>
                <a:endParaRPr lang="en-CA"/>
              </a:p>
            </c:rich>
          </c:tx>
          <c:layout/>
        </c:title>
        <c:numFmt formatCode="General" sourceLinked="1"/>
        <c:majorTickMark val="none"/>
        <c:tickLblPos val="nextTo"/>
        <c:crossAx val="88413696"/>
        <c:crosses val="autoZero"/>
        <c:crossBetween val="between"/>
        <c:majorUnit val="4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Profit Prediction for the next 4 years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numRef>
              <c:f>Predictions!$B$5:$B$8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Predictions!$D$5:$D$8</c:f>
              <c:numCache>
                <c:formatCode>General</c:formatCode>
                <c:ptCount val="4"/>
                <c:pt idx="0">
                  <c:v>8000</c:v>
                </c:pt>
                <c:pt idx="1">
                  <c:v>10000</c:v>
                </c:pt>
                <c:pt idx="2">
                  <c:v>14000</c:v>
                </c:pt>
                <c:pt idx="3">
                  <c:v>20000</c:v>
                </c:pt>
              </c:numCache>
            </c:numRef>
          </c:val>
        </c:ser>
        <c:dLbls/>
        <c:marker val="1"/>
        <c:axId val="134552576"/>
        <c:axId val="134558464"/>
      </c:lineChart>
      <c:catAx>
        <c:axId val="134552576"/>
        <c:scaling>
          <c:orientation val="minMax"/>
        </c:scaling>
        <c:axPos val="b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Year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34558464"/>
        <c:crosses val="autoZero"/>
        <c:auto val="1"/>
        <c:lblAlgn val="ctr"/>
        <c:lblOffset val="100"/>
        <c:tickLblSkip val="1"/>
      </c:catAx>
      <c:valAx>
        <c:axId val="1345584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Profit ($)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34552576"/>
        <c:crosses val="autoZero"/>
        <c:crossBetween val="between"/>
      </c:valAx>
    </c:plotArea>
    <c:plotVisOnly val="1"/>
  </c:chart>
  <c:spPr>
    <a:solidFill>
      <a:schemeClr val="accent1">
        <a:lumMod val="50000"/>
      </a:schemeClr>
    </a:solidFill>
    <a:ln w="25400" cap="flat" cmpd="sng" algn="ctr">
      <a:solidFill>
        <a:schemeClr val="accent2"/>
      </a:solidFill>
      <a:prstDash val="solid"/>
    </a:ln>
    <a:effectLst>
      <a:outerShdw blurRad="76200" dist="12700" dir="2700000" sy="-23000" kx="-800400" algn="bl" rotWithShape="0">
        <a:prstClr val="black">
          <a:alpha val="20000"/>
        </a:prstClr>
      </a:outerShdw>
    </a:effectLst>
  </c:spPr>
  <c:txPr>
    <a:bodyPr/>
    <a:lstStyle/>
    <a:p>
      <a:pPr>
        <a:defRPr b="1" cap="none" spc="50">
          <a:ln w="13500">
            <a:solidFill>
              <a:schemeClr val="accent1">
                <a:shade val="2500"/>
                <a:alpha val="6500"/>
              </a:schemeClr>
            </a:solidFill>
            <a:prstDash val="solid"/>
          </a:ln>
          <a:solidFill>
            <a:schemeClr val="accent1">
              <a:tint val="3000"/>
              <a:alpha val="95000"/>
            </a:schemeClr>
          </a:solidFill>
          <a:effectLst>
            <a:innerShdw blurRad="50900" dist="38500" dir="13500000">
              <a:srgbClr val="000000">
                <a:alpha val="60000"/>
              </a:srgbClr>
            </a:innerShdw>
          </a:effectLst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4</xdr:row>
      <xdr:rowOff>28575</xdr:rowOff>
    </xdr:from>
    <xdr:to>
      <xdr:col>17</xdr:col>
      <xdr:colOff>352425</xdr:colOff>
      <xdr:row>17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600075</xdr:colOff>
      <xdr:row>18</xdr:row>
      <xdr:rowOff>123825</xdr:rowOff>
    </xdr:from>
    <xdr:to>
      <xdr:col>17</xdr:col>
      <xdr:colOff>447675</xdr:colOff>
      <xdr:row>33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504825</xdr:colOff>
      <xdr:row>22</xdr:row>
      <xdr:rowOff>28575</xdr:rowOff>
    </xdr:from>
    <xdr:to>
      <xdr:col>5</xdr:col>
      <xdr:colOff>228600</xdr:colOff>
      <xdr:row>24</xdr:row>
      <xdr:rowOff>123826</xdr:rowOff>
    </xdr:to>
    <xdr:sp macro="" textlink="">
      <xdr:nvSpPr>
        <xdr:cNvPr id="3073" name="WordArt 1"/>
        <xdr:cNvSpPr>
          <a:spLocks noChangeArrowheads="1" noChangeShapeType="1" noTextEdit="1"/>
        </xdr:cNvSpPr>
      </xdr:nvSpPr>
      <xdr:spPr bwMode="auto">
        <a:xfrm>
          <a:off x="1724025" y="4362450"/>
          <a:ext cx="1552575" cy="476251"/>
        </a:xfrm>
        <a:prstGeom prst="rect">
          <a:avLst/>
        </a:prstGeom>
      </xdr:spPr>
      <xdr:txBody>
        <a:bodyPr wrap="none" fromWordArt="1">
          <a:prstTxWarp prst="textFadeUp">
            <a:avLst>
              <a:gd name="adj" fmla="val 9991"/>
            </a:avLst>
          </a:prstTxWarp>
        </a:bodyPr>
        <a:lstStyle/>
        <a:p>
          <a:pPr algn="ctr" rtl="0"/>
          <a:endParaRPr lang="en-CA" sz="3600" kern="10" spc="0">
            <a:ln w="12700">
              <a:solidFill>
                <a:srgbClr val="B2B2B2"/>
              </a:solidFill>
              <a:round/>
              <a:headEnd/>
              <a:tailEnd/>
            </a:ln>
            <a:gradFill rotWithShape="0">
              <a:gsLst>
                <a:gs pos="0">
                  <a:srgbClr val="520402"/>
                </a:gs>
                <a:gs pos="100000">
                  <a:srgbClr val="FFCC00"/>
                </a:gs>
              </a:gsLst>
              <a:lin ang="5400000" scaled="1"/>
            </a:gradFill>
            <a:effectLst>
              <a:outerShdw dist="35921" dir="2700000" sy="50000" rotWithShape="0">
                <a:srgbClr val="875B0D">
                  <a:alpha val="70000"/>
                </a:srgbClr>
              </a:outerShdw>
            </a:effectLst>
            <a:latin typeface="Arial Black"/>
          </a:endParaRPr>
        </a:p>
      </xdr:txBody>
    </xdr:sp>
    <xdr:clientData/>
  </xdr:twoCellAnchor>
  <xdr:twoCellAnchor editAs="oneCell">
    <xdr:from>
      <xdr:col>0</xdr:col>
      <xdr:colOff>523875</xdr:colOff>
      <xdr:row>23</xdr:row>
      <xdr:rowOff>157039</xdr:rowOff>
    </xdr:from>
    <xdr:to>
      <xdr:col>5</xdr:col>
      <xdr:colOff>304800</xdr:colOff>
      <xdr:row>33</xdr:row>
      <xdr:rowOff>85725</xdr:rowOff>
    </xdr:to>
    <xdr:pic>
      <xdr:nvPicPr>
        <xdr:cNvPr id="3074" name="Picture 2" descr="Image result for sidney crosby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3875" y="4681414"/>
          <a:ext cx="3257550" cy="1833686"/>
        </a:xfrm>
        <a:prstGeom prst="ellipse">
          <a:avLst/>
        </a:prstGeom>
        <a:ln w="63500" cap="rnd">
          <a:solidFill>
            <a:srgbClr val="333333"/>
          </a:solidFill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>
    <xdr:from>
      <xdr:col>4</xdr:col>
      <xdr:colOff>247651</xdr:colOff>
      <xdr:row>19</xdr:row>
      <xdr:rowOff>85725</xdr:rowOff>
    </xdr:from>
    <xdr:to>
      <xdr:col>8</xdr:col>
      <xdr:colOff>371475</xdr:colOff>
      <xdr:row>26</xdr:row>
      <xdr:rowOff>57150</xdr:rowOff>
    </xdr:to>
    <xdr:sp macro="" textlink="">
      <xdr:nvSpPr>
        <xdr:cNvPr id="11" name="Oval Callout 10"/>
        <xdr:cNvSpPr/>
      </xdr:nvSpPr>
      <xdr:spPr>
        <a:xfrm>
          <a:off x="2686051" y="3848100"/>
          <a:ext cx="2562224" cy="1304925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CA" sz="1200"/>
            <a:t>''To</a:t>
          </a:r>
          <a:r>
            <a:rPr lang="en-CA" sz="1200" baseline="0"/>
            <a:t> The Top'' Hockey made a </a:t>
          </a:r>
          <a:r>
            <a:rPr lang="en-CA" sz="1200" b="1" baseline="0"/>
            <a:t>HUGE</a:t>
          </a:r>
          <a:r>
            <a:rPr lang="en-CA" sz="1200" baseline="0"/>
            <a:t> impact on my career.</a:t>
          </a:r>
        </a:p>
        <a:p>
          <a:pPr algn="ctr"/>
          <a:r>
            <a:rPr lang="en-CA" sz="1200" baseline="0"/>
            <a:t>-Sidney Crosby</a:t>
          </a:r>
          <a:endParaRPr lang="en-CA" sz="12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0.73125</cdr:x>
      <cdr:y>0.53472</cdr:y>
    </cdr:from>
    <cdr:to>
      <cdr:x>0.96667</cdr:x>
      <cdr:y>0.71181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3275" y="1466850"/>
          <a:ext cx="1076325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Register Fees</a:t>
          </a:r>
        </a:p>
      </cdr:txBody>
    </cdr:sp>
  </cdr:relSizeAnchor>
  <cdr:relSizeAnchor xmlns:cdr="http://schemas.openxmlformats.org/drawingml/2006/chartDrawing">
    <cdr:from>
      <cdr:x>0.61667</cdr:x>
      <cdr:y>0.17361</cdr:y>
    </cdr:from>
    <cdr:to>
      <cdr:x>0.85142</cdr:x>
      <cdr:y>0.27431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490483" y="476247"/>
          <a:ext cx="948042" cy="2762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Subvention</a:t>
          </a:r>
        </a:p>
      </cdr:txBody>
    </cdr:sp>
  </cdr:relSizeAnchor>
  <cdr:relSizeAnchor xmlns:cdr="http://schemas.openxmlformats.org/drawingml/2006/chartDrawing">
    <cdr:from>
      <cdr:x>0.15208</cdr:x>
      <cdr:y>0.21875</cdr:y>
    </cdr:from>
    <cdr:to>
      <cdr:x>0.33958</cdr:x>
      <cdr:y>0.31597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95325" y="600075"/>
          <a:ext cx="8572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Sponsors</a:t>
          </a:r>
        </a:p>
      </cdr:txBody>
    </cdr:sp>
  </cdr:relSizeAnchor>
  <cdr:relSizeAnchor xmlns:cdr="http://schemas.openxmlformats.org/drawingml/2006/chartDrawing">
    <cdr:from>
      <cdr:x>0.25208</cdr:x>
      <cdr:y>0.29861</cdr:y>
    </cdr:from>
    <cdr:to>
      <cdr:x>0.42292</cdr:x>
      <cdr:y>0.3125</cdr:y>
    </cdr:to>
    <cdr:sp macro="" textlink="">
      <cdr:nvSpPr>
        <cdr:cNvPr id="6" name="Straight Connector 5"/>
        <cdr:cNvSpPr/>
      </cdr:nvSpPr>
      <cdr:spPr>
        <a:xfrm xmlns:a="http://schemas.openxmlformats.org/drawingml/2006/main" flipH="1">
          <a:off x="1152525" y="819150"/>
          <a:ext cx="781050" cy="381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0.49375</cdr:x>
      <cdr:y>0.26736</cdr:y>
    </cdr:from>
    <cdr:to>
      <cdr:x>0.71042</cdr:x>
      <cdr:y>0.28819</cdr:y>
    </cdr:to>
    <cdr:sp macro="" textlink="">
      <cdr:nvSpPr>
        <cdr:cNvPr id="8" name="Straight Connector 7"/>
        <cdr:cNvSpPr/>
      </cdr:nvSpPr>
      <cdr:spPr>
        <a:xfrm xmlns:a="http://schemas.openxmlformats.org/drawingml/2006/main" flipV="1">
          <a:off x="2257425" y="733425"/>
          <a:ext cx="990600" cy="5715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0.64167</cdr:x>
      <cdr:y>0.63542</cdr:y>
    </cdr:from>
    <cdr:to>
      <cdr:x>0.85</cdr:x>
      <cdr:y>0.70139</cdr:y>
    </cdr:to>
    <cdr:sp macro="" textlink="">
      <cdr:nvSpPr>
        <cdr:cNvPr id="10" name="Straight Connector 9"/>
        <cdr:cNvSpPr/>
      </cdr:nvSpPr>
      <cdr:spPr>
        <a:xfrm xmlns:a="http://schemas.openxmlformats.org/drawingml/2006/main" flipV="1">
          <a:off x="2933700" y="1743075"/>
          <a:ext cx="952500" cy="18097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0.69375</cdr:x>
      <cdr:y>0.52083</cdr:y>
    </cdr:from>
    <cdr:to>
      <cdr:x>0.99537</cdr:x>
      <cdr:y>0.66667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854642" y="1428741"/>
          <a:ext cx="1241107" cy="4000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Human Resources</a:t>
          </a:r>
        </a:p>
      </cdr:txBody>
    </cdr:sp>
  </cdr:relSizeAnchor>
  <cdr:relSizeAnchor xmlns:cdr="http://schemas.openxmlformats.org/drawingml/2006/chartDrawing">
    <cdr:from>
      <cdr:x>0.8</cdr:x>
      <cdr:y>0.65625</cdr:y>
    </cdr:from>
    <cdr:to>
      <cdr:x>1</cdr:x>
      <cdr:y>0.98958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790950" y="18002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0.60833</cdr:x>
      <cdr:y>0.15972</cdr:y>
    </cdr:from>
    <cdr:to>
      <cdr:x>0.82083</cdr:x>
      <cdr:y>0.25347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2781300" y="438150"/>
          <a:ext cx="9715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Promotion</a:t>
          </a:r>
        </a:p>
      </cdr:txBody>
    </cdr:sp>
  </cdr:relSizeAnchor>
  <cdr:relSizeAnchor xmlns:cdr="http://schemas.openxmlformats.org/drawingml/2006/chartDrawing">
    <cdr:from>
      <cdr:x>0.09792</cdr:x>
      <cdr:y>0.36111</cdr:y>
    </cdr:from>
    <cdr:to>
      <cdr:x>0.30833</cdr:x>
      <cdr:y>0.45139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447675" y="990600"/>
          <a:ext cx="962025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Ice Location</a:t>
          </a:r>
        </a:p>
      </cdr:txBody>
    </cdr:sp>
  </cdr:relSizeAnchor>
  <cdr:relSizeAnchor xmlns:cdr="http://schemas.openxmlformats.org/drawingml/2006/chartDrawing">
    <cdr:from>
      <cdr:x>0.05324</cdr:x>
      <cdr:y>0.57986</cdr:y>
    </cdr:from>
    <cdr:to>
      <cdr:x>0.27708</cdr:x>
      <cdr:y>0.75347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219076" y="1590672"/>
          <a:ext cx="921054" cy="4762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Soccer field location</a:t>
          </a:r>
        </a:p>
      </cdr:txBody>
    </cdr:sp>
  </cdr:relSizeAnchor>
  <cdr:relSizeAnchor xmlns:cdr="http://schemas.openxmlformats.org/drawingml/2006/chartDrawing">
    <cdr:from>
      <cdr:x>0.19167</cdr:x>
      <cdr:y>0.88889</cdr:y>
    </cdr:from>
    <cdr:to>
      <cdr:x>0.51389</cdr:x>
      <cdr:y>0.97569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788684" y="2438403"/>
          <a:ext cx="1325866" cy="2381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Complex Location</a:t>
          </a:r>
        </a:p>
      </cdr:txBody>
    </cdr:sp>
  </cdr:relSizeAnchor>
  <cdr:relSizeAnchor xmlns:cdr="http://schemas.openxmlformats.org/drawingml/2006/chartDrawing">
    <cdr:from>
      <cdr:x>0.49375</cdr:x>
      <cdr:y>0.24653</cdr:y>
    </cdr:from>
    <cdr:to>
      <cdr:x>0.69792</cdr:x>
      <cdr:y>0.27083</cdr:y>
    </cdr:to>
    <cdr:sp macro="" textlink="">
      <cdr:nvSpPr>
        <cdr:cNvPr id="14" name="Straight Connector 13"/>
        <cdr:cNvSpPr/>
      </cdr:nvSpPr>
      <cdr:spPr>
        <a:xfrm xmlns:a="http://schemas.openxmlformats.org/drawingml/2006/main" flipV="1">
          <a:off x="2257425" y="676275"/>
          <a:ext cx="933450" cy="6667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0.66875</cdr:x>
      <cdr:y>0.61806</cdr:y>
    </cdr:from>
    <cdr:to>
      <cdr:x>0.84583</cdr:x>
      <cdr:y>0.61806</cdr:y>
    </cdr:to>
    <cdr:sp macro="" textlink="">
      <cdr:nvSpPr>
        <cdr:cNvPr id="16" name="Straight Connector 15"/>
        <cdr:cNvSpPr/>
      </cdr:nvSpPr>
      <cdr:spPr>
        <a:xfrm xmlns:a="http://schemas.openxmlformats.org/drawingml/2006/main">
          <a:off x="3057525" y="1695450"/>
          <a:ext cx="809625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</cdr:x>
      <cdr:y>0.44444</cdr:y>
    </cdr:from>
    <cdr:to>
      <cdr:x>0.33958</cdr:x>
      <cdr:y>0.54167</cdr:y>
    </cdr:to>
    <cdr:sp macro="" textlink="">
      <cdr:nvSpPr>
        <cdr:cNvPr id="18" name="Straight Connector 17"/>
        <cdr:cNvSpPr/>
      </cdr:nvSpPr>
      <cdr:spPr>
        <a:xfrm xmlns:a="http://schemas.openxmlformats.org/drawingml/2006/main" flipH="1" flipV="1">
          <a:off x="914400" y="1219200"/>
          <a:ext cx="638175" cy="2667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0.22292</cdr:x>
      <cdr:y>0.67708</cdr:y>
    </cdr:from>
    <cdr:to>
      <cdr:x>0.35208</cdr:x>
      <cdr:y>0.71528</cdr:y>
    </cdr:to>
    <cdr:sp macro="" textlink="">
      <cdr:nvSpPr>
        <cdr:cNvPr id="19" name="Straight Connector 18"/>
        <cdr:cNvSpPr/>
      </cdr:nvSpPr>
      <cdr:spPr>
        <a:xfrm xmlns:a="http://schemas.openxmlformats.org/drawingml/2006/main" flipH="1" flipV="1">
          <a:off x="1019174" y="1857374"/>
          <a:ext cx="590549" cy="1047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0.36875</cdr:x>
      <cdr:y>0.77431</cdr:y>
    </cdr:from>
    <cdr:to>
      <cdr:x>0.37917</cdr:x>
      <cdr:y>0.91319</cdr:y>
    </cdr:to>
    <cdr:sp macro="" textlink="">
      <cdr:nvSpPr>
        <cdr:cNvPr id="20" name="Straight Connector 19"/>
        <cdr:cNvSpPr/>
      </cdr:nvSpPr>
      <cdr:spPr>
        <a:xfrm xmlns:a="http://schemas.openxmlformats.org/drawingml/2006/main" flipV="1">
          <a:off x="1685924" y="2124075"/>
          <a:ext cx="47625" cy="3810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6</xdr:row>
      <xdr:rowOff>38100</xdr:rowOff>
    </xdr:from>
    <xdr:to>
      <xdr:col>5</xdr:col>
      <xdr:colOff>428625</xdr:colOff>
      <xdr:row>20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514350</xdr:colOff>
      <xdr:row>6</xdr:row>
      <xdr:rowOff>0</xdr:rowOff>
    </xdr:from>
    <xdr:to>
      <xdr:col>13</xdr:col>
      <xdr:colOff>257175</xdr:colOff>
      <xdr:row>20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48163</xdr:rowOff>
    </xdr:from>
    <xdr:ext cx="5295900" cy="5752561"/>
    <xdr:sp macro="" textlink="">
      <xdr:nvSpPr>
        <xdr:cNvPr id="4" name="Rectangle 3"/>
        <xdr:cNvSpPr/>
      </xdr:nvSpPr>
      <xdr:spPr>
        <a:xfrm>
          <a:off x="0" y="3143788"/>
          <a:ext cx="5295900" cy="57525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'</a:t>
          </a:r>
          <a:r>
            <a:rPr lang="en-US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'Don't</a:t>
          </a:r>
          <a:r>
            <a:rPr lang="en-US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 quit.</a:t>
          </a:r>
        </a:p>
        <a:p>
          <a:pPr algn="ctr"/>
          <a:r>
            <a:rPr lang="en-US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Suffer now and live the rest </a:t>
          </a:r>
        </a:p>
        <a:p>
          <a:pPr algn="ctr"/>
          <a:r>
            <a:rPr lang="en-US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of your life as a champion.''</a:t>
          </a:r>
        </a:p>
        <a:p>
          <a:pPr algn="ctr"/>
          <a:r>
            <a:rPr lang="en-US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 Muhammad Ali -</a:t>
          </a:r>
        </a:p>
        <a:p>
          <a:pPr algn="ctr"/>
          <a:endParaRPr lang="en-US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95249</xdr:colOff>
      <xdr:row>2</xdr:row>
      <xdr:rowOff>104774</xdr:rowOff>
    </xdr:from>
    <xdr:to>
      <xdr:col>16</xdr:col>
      <xdr:colOff>476250</xdr:colOff>
      <xdr:row>20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0</xdr:row>
      <xdr:rowOff>95250</xdr:rowOff>
    </xdr:from>
    <xdr:to>
      <xdr:col>14</xdr:col>
      <xdr:colOff>314325</xdr:colOff>
      <xdr:row>16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390525</xdr:colOff>
      <xdr:row>20</xdr:row>
      <xdr:rowOff>133350</xdr:rowOff>
    </xdr:from>
    <xdr:to>
      <xdr:col>6</xdr:col>
      <xdr:colOff>514350</xdr:colOff>
      <xdr:row>34</xdr:row>
      <xdr:rowOff>101600</xdr:rowOff>
    </xdr:to>
    <xdr:pic>
      <xdr:nvPicPr>
        <xdr:cNvPr id="4097" name="Picture 1" descr="Image result for alexander ovechki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3943350"/>
          <a:ext cx="3952875" cy="26352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>
    <xdr:from>
      <xdr:col>7</xdr:col>
      <xdr:colOff>276225</xdr:colOff>
      <xdr:row>20</xdr:row>
      <xdr:rowOff>104775</xdr:rowOff>
    </xdr:from>
    <xdr:to>
      <xdr:col>7</xdr:col>
      <xdr:colOff>438150</xdr:colOff>
      <xdr:row>21</xdr:row>
      <xdr:rowOff>19050</xdr:rowOff>
    </xdr:to>
    <xdr:sp macro="" textlink="">
      <xdr:nvSpPr>
        <xdr:cNvPr id="7" name="TextBox 6"/>
        <xdr:cNvSpPr txBox="1"/>
      </xdr:nvSpPr>
      <xdr:spPr>
        <a:xfrm>
          <a:off x="4714875" y="3914775"/>
          <a:ext cx="161925" cy="10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CA" sz="1100"/>
        </a:p>
      </xdr:txBody>
    </xdr:sp>
    <xdr:clientData/>
  </xdr:twoCellAnchor>
  <xdr:twoCellAnchor>
    <xdr:from>
      <xdr:col>4</xdr:col>
      <xdr:colOff>95250</xdr:colOff>
      <xdr:row>17</xdr:row>
      <xdr:rowOff>152400</xdr:rowOff>
    </xdr:from>
    <xdr:to>
      <xdr:col>9</xdr:col>
      <xdr:colOff>552450</xdr:colOff>
      <xdr:row>24</xdr:row>
      <xdr:rowOff>19050</xdr:rowOff>
    </xdr:to>
    <xdr:sp macro="" textlink="">
      <xdr:nvSpPr>
        <xdr:cNvPr id="8" name="Oval Callout 7"/>
        <xdr:cNvSpPr/>
      </xdr:nvSpPr>
      <xdr:spPr>
        <a:xfrm>
          <a:off x="2705100" y="3390900"/>
          <a:ext cx="3505200" cy="120015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CA" sz="1100"/>
            <a:t>'</a:t>
          </a:r>
          <a:r>
            <a:rPr lang="en-CA" sz="1200"/>
            <a:t>'To</a:t>
          </a:r>
          <a:r>
            <a:rPr lang="en-CA" sz="1200" baseline="0"/>
            <a:t> The Top'' hockey, thank you for everything!</a:t>
          </a:r>
        </a:p>
        <a:p>
          <a:pPr algn="ctr"/>
          <a:r>
            <a:rPr lang="en-CA" sz="1200" baseline="0"/>
            <a:t>-Alexander Ovechkin</a:t>
          </a:r>
          <a:endParaRPr lang="en-CA" sz="12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B3:F13" totalsRowShown="0">
  <autoFilter ref="B3:F13">
    <filterColumn colId="1"/>
    <filterColumn colId="2"/>
    <filterColumn colId="3"/>
    <filterColumn colId="4"/>
  </autoFilter>
  <sortState ref="B4:E13">
    <sortCondition ref="B3:B13"/>
  </sortState>
  <tableColumns count="5">
    <tableColumn id="1" name="Last Name"/>
    <tableColumn id="2" name="First Name"/>
    <tableColumn id="3" name="Age"/>
    <tableColumn id="4" name="Position"/>
    <tableColumn id="5" name="Weight (lbs)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35" displayName="Table35" ref="H3:L23" totalsRowShown="0">
  <autoFilter ref="H3:L23">
    <filterColumn colId="4"/>
  </autoFilter>
  <sortState ref="H4:K24">
    <sortCondition ref="H3:H24"/>
  </sortState>
  <tableColumns count="5">
    <tableColumn id="1" name="Last Name"/>
    <tableColumn id="2" name="First Name"/>
    <tableColumn id="3" name="Age"/>
    <tableColumn id="4" name="Position"/>
    <tableColumn id="5" name="Weight (lbs)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356" displayName="Table356" ref="N3:R21" totalsRowShown="0">
  <autoFilter ref="N3:R21">
    <filterColumn colId="4"/>
  </autoFilter>
  <sortState ref="N4:Q22">
    <sortCondition ref="N3:N22"/>
  </sortState>
  <tableColumns count="5">
    <tableColumn id="1" name="Last Name"/>
    <tableColumn id="2" name="First Name"/>
    <tableColumn id="3" name="Age"/>
    <tableColumn id="4" name="Position"/>
    <tableColumn id="5" name="Weight (lbs)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8"/>
  <sheetViews>
    <sheetView topLeftCell="A10" workbookViewId="0">
      <selection activeCell="J27" sqref="J27"/>
    </sheetView>
  </sheetViews>
  <sheetFormatPr defaultRowHeight="15"/>
  <cols>
    <col min="5" max="5" width="15.5703125" bestFit="1" customWidth="1"/>
  </cols>
  <sheetData>
    <row r="2" spans="2:10">
      <c r="E2" s="41">
        <f>DATE(2016,11,2)</f>
        <v>42676</v>
      </c>
    </row>
    <row r="5" spans="2:10" ht="15.75" thickBot="1">
      <c r="B5" s="28" t="s">
        <v>0</v>
      </c>
      <c r="C5" s="28"/>
      <c r="D5" s="28"/>
      <c r="E5" s="28"/>
      <c r="F5" s="28"/>
      <c r="G5" s="28"/>
      <c r="H5" s="28"/>
      <c r="I5" s="28"/>
    </row>
    <row r="6" spans="2:10" ht="15.75" thickBot="1">
      <c r="I6" s="29" t="s">
        <v>1</v>
      </c>
      <c r="J6" s="30"/>
    </row>
    <row r="7" spans="2:10" ht="15.75" thickBot="1">
      <c r="B7" s="25" t="s">
        <v>2</v>
      </c>
      <c r="C7" s="26"/>
      <c r="D7" s="26"/>
      <c r="E7" s="26"/>
      <c r="F7" s="26"/>
      <c r="G7" s="26"/>
      <c r="H7" s="27"/>
      <c r="I7" s="31" t="s">
        <v>3</v>
      </c>
      <c r="J7" s="32"/>
    </row>
    <row r="8" spans="2:10" ht="15.75" thickBot="1">
      <c r="B8" s="20" t="s">
        <v>4</v>
      </c>
      <c r="C8" s="21"/>
      <c r="D8" s="21"/>
      <c r="E8" s="21"/>
      <c r="F8" s="21"/>
      <c r="G8" s="21"/>
      <c r="H8" s="22"/>
      <c r="I8" s="23">
        <v>24000</v>
      </c>
      <c r="J8" s="24"/>
    </row>
    <row r="9" spans="2:10" ht="15.75" thickBot="1">
      <c r="B9" s="20" t="s">
        <v>5</v>
      </c>
      <c r="C9" s="21"/>
      <c r="D9" s="21"/>
      <c r="E9" s="21"/>
      <c r="F9" s="21"/>
      <c r="G9" s="21"/>
      <c r="H9" s="22"/>
      <c r="I9" s="23">
        <v>1000</v>
      </c>
      <c r="J9" s="24"/>
    </row>
    <row r="10" spans="2:10" ht="15.75" thickBot="1">
      <c r="B10" s="20" t="s">
        <v>6</v>
      </c>
      <c r="C10" s="21"/>
      <c r="D10" s="21"/>
      <c r="E10" s="21"/>
      <c r="F10" s="21"/>
      <c r="G10" s="21"/>
      <c r="H10" s="22"/>
      <c r="I10" s="23">
        <v>1000</v>
      </c>
      <c r="J10" s="24"/>
    </row>
    <row r="11" spans="2:10" ht="15.75" thickBot="1">
      <c r="B11" s="15" t="s">
        <v>7</v>
      </c>
      <c r="C11" s="16"/>
      <c r="D11" s="16"/>
      <c r="E11" s="16"/>
      <c r="F11" s="16"/>
      <c r="G11" s="16"/>
      <c r="H11" s="17"/>
      <c r="I11" s="18" t="s">
        <v>8</v>
      </c>
      <c r="J11" s="19"/>
    </row>
    <row r="12" spans="2:10" ht="15.75" thickBot="1">
      <c r="B12" s="25" t="s">
        <v>9</v>
      </c>
      <c r="C12" s="26"/>
      <c r="D12" s="26"/>
      <c r="E12" s="26"/>
      <c r="F12" s="26"/>
      <c r="G12" s="26"/>
      <c r="H12" s="27"/>
      <c r="I12" s="20"/>
      <c r="J12" s="22"/>
    </row>
    <row r="13" spans="2:10" ht="15.75" thickBot="1">
      <c r="B13" s="20" t="s">
        <v>10</v>
      </c>
      <c r="C13" s="21"/>
      <c r="D13" s="21"/>
      <c r="E13" s="21"/>
      <c r="F13" s="21"/>
      <c r="G13" s="21"/>
      <c r="H13" s="22"/>
      <c r="I13" s="23">
        <v>15800</v>
      </c>
      <c r="J13" s="24"/>
    </row>
    <row r="14" spans="2:10" ht="15.75" thickBot="1">
      <c r="B14" s="20" t="s">
        <v>11</v>
      </c>
      <c r="C14" s="21"/>
      <c r="D14" s="21"/>
      <c r="E14" s="21"/>
      <c r="F14" s="21"/>
      <c r="G14" s="21"/>
      <c r="H14" s="22"/>
      <c r="I14" s="23">
        <v>1000</v>
      </c>
      <c r="J14" s="24"/>
    </row>
    <row r="15" spans="2:10" ht="15.75" thickBot="1">
      <c r="B15" s="20" t="s">
        <v>12</v>
      </c>
      <c r="C15" s="21"/>
      <c r="D15" s="21"/>
      <c r="E15" s="21"/>
      <c r="F15" s="21"/>
      <c r="G15" s="21"/>
      <c r="H15" s="22"/>
      <c r="I15" s="23">
        <v>1000</v>
      </c>
      <c r="J15" s="24"/>
    </row>
    <row r="16" spans="2:10" ht="16.5" thickBot="1">
      <c r="B16" s="20" t="s">
        <v>13</v>
      </c>
      <c r="C16" s="21"/>
      <c r="D16" s="21"/>
      <c r="E16" s="21"/>
      <c r="F16" s="21"/>
      <c r="G16" s="21"/>
      <c r="H16" s="22"/>
      <c r="I16" s="23">
        <v>8000</v>
      </c>
      <c r="J16" s="24"/>
    </row>
    <row r="17" spans="2:10" ht="15.75" thickBot="1">
      <c r="B17" s="20" t="s">
        <v>14</v>
      </c>
      <c r="C17" s="21"/>
      <c r="D17" s="21"/>
      <c r="E17" s="21"/>
      <c r="F17" s="21"/>
      <c r="G17" s="21"/>
      <c r="H17" s="22"/>
      <c r="I17" s="23">
        <v>200</v>
      </c>
      <c r="J17" s="24"/>
    </row>
    <row r="18" spans="2:10" ht="15.75" thickBot="1">
      <c r="B18" s="15" t="s">
        <v>7</v>
      </c>
      <c r="C18" s="16"/>
      <c r="D18" s="16"/>
      <c r="E18" s="16"/>
      <c r="F18" s="16"/>
      <c r="G18" s="16"/>
      <c r="H18" s="17"/>
      <c r="I18" s="18" t="s">
        <v>15</v>
      </c>
      <c r="J18" s="19"/>
    </row>
  </sheetData>
  <mergeCells count="26">
    <mergeCell ref="B5:I5"/>
    <mergeCell ref="I6:J6"/>
    <mergeCell ref="B7:H7"/>
    <mergeCell ref="I7:J7"/>
    <mergeCell ref="B8:H8"/>
    <mergeCell ref="I8:J8"/>
    <mergeCell ref="B9:H9"/>
    <mergeCell ref="I9:J9"/>
    <mergeCell ref="B10:H10"/>
    <mergeCell ref="I10:J10"/>
    <mergeCell ref="B11:H11"/>
    <mergeCell ref="I11:J11"/>
    <mergeCell ref="B12:H12"/>
    <mergeCell ref="I12:J12"/>
    <mergeCell ref="B13:H13"/>
    <mergeCell ref="I13:J13"/>
    <mergeCell ref="B14:H14"/>
    <mergeCell ref="I14:J14"/>
    <mergeCell ref="B18:H18"/>
    <mergeCell ref="I18:J18"/>
    <mergeCell ref="B15:H15"/>
    <mergeCell ref="I15:J15"/>
    <mergeCell ref="B16:H16"/>
    <mergeCell ref="I16:J16"/>
    <mergeCell ref="B17:H17"/>
    <mergeCell ref="I17:J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5"/>
  <sheetViews>
    <sheetView tabSelected="1" workbookViewId="0">
      <selection activeCell="O9" sqref="O9"/>
    </sheetView>
  </sheetViews>
  <sheetFormatPr defaultRowHeight="15"/>
  <cols>
    <col min="2" max="2" width="9.85546875" customWidth="1"/>
    <col min="3" max="3" width="17.28515625" customWidth="1"/>
    <col min="4" max="4" width="10.28515625" customWidth="1"/>
    <col min="11" max="11" width="20.140625" customWidth="1"/>
  </cols>
  <sheetData>
    <row r="1" spans="2:11" ht="15.75" thickBot="1"/>
    <row r="2" spans="2:11">
      <c r="B2" s="6" t="s">
        <v>17</v>
      </c>
      <c r="C2" s="7" t="s">
        <v>16</v>
      </c>
      <c r="J2" s="6" t="s">
        <v>17</v>
      </c>
      <c r="K2" s="7" t="s">
        <v>21</v>
      </c>
    </row>
    <row r="3" spans="2:11">
      <c r="B3" s="4" t="s">
        <v>18</v>
      </c>
      <c r="C3" s="2">
        <v>18</v>
      </c>
      <c r="J3" s="4" t="s">
        <v>18</v>
      </c>
      <c r="K3" s="2">
        <v>2</v>
      </c>
    </row>
    <row r="4" spans="2:11">
      <c r="B4" s="4" t="s">
        <v>19</v>
      </c>
      <c r="C4" s="2">
        <v>22</v>
      </c>
      <c r="J4" s="4" t="s">
        <v>19</v>
      </c>
      <c r="K4" s="2">
        <v>3</v>
      </c>
    </row>
    <row r="5" spans="2:11" ht="15.75" thickBot="1">
      <c r="B5" s="5" t="s">
        <v>20</v>
      </c>
      <c r="C5" s="1">
        <v>10</v>
      </c>
      <c r="J5" s="5" t="s">
        <v>20</v>
      </c>
      <c r="K5" s="1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R24"/>
  <sheetViews>
    <sheetView workbookViewId="0">
      <selection activeCell="I29" sqref="I29"/>
    </sheetView>
  </sheetViews>
  <sheetFormatPr defaultRowHeight="15"/>
  <cols>
    <col min="2" max="2" width="11.42578125" customWidth="1"/>
    <col min="3" max="3" width="11.7109375" customWidth="1"/>
    <col min="5" max="5" width="11" customWidth="1"/>
    <col min="6" max="6" width="14.140625" customWidth="1"/>
    <col min="8" max="8" width="10.42578125" customWidth="1"/>
    <col min="9" max="9" width="10.7109375" customWidth="1"/>
    <col min="12" max="12" width="15.7109375" customWidth="1"/>
    <col min="14" max="14" width="10.42578125" customWidth="1"/>
    <col min="15" max="15" width="12.85546875" bestFit="1" customWidth="1"/>
    <col min="18" max="18" width="14.140625" customWidth="1"/>
  </cols>
  <sheetData>
    <row r="2" spans="2:18" ht="18.75">
      <c r="C2" s="33" t="s">
        <v>20</v>
      </c>
      <c r="D2" s="34"/>
      <c r="I2" s="35" t="s">
        <v>19</v>
      </c>
      <c r="J2" s="34"/>
      <c r="O2" s="35" t="s">
        <v>116</v>
      </c>
      <c r="P2" s="34"/>
    </row>
    <row r="3" spans="2:18">
      <c r="B3" t="s">
        <v>42</v>
      </c>
      <c r="C3" t="s">
        <v>43</v>
      </c>
      <c r="D3" t="s">
        <v>44</v>
      </c>
      <c r="E3" t="s">
        <v>47</v>
      </c>
      <c r="F3" t="s">
        <v>121</v>
      </c>
      <c r="H3" t="s">
        <v>42</v>
      </c>
      <c r="I3" t="s">
        <v>43</v>
      </c>
      <c r="J3" t="s">
        <v>44</v>
      </c>
      <c r="K3" t="s">
        <v>47</v>
      </c>
      <c r="L3" t="s">
        <v>121</v>
      </c>
      <c r="N3" t="s">
        <v>42</v>
      </c>
      <c r="O3" t="s">
        <v>43</v>
      </c>
      <c r="P3" t="s">
        <v>44</v>
      </c>
      <c r="Q3" t="s">
        <v>47</v>
      </c>
      <c r="R3" t="s">
        <v>121</v>
      </c>
    </row>
    <row r="4" spans="2:18">
      <c r="B4" t="s">
        <v>28</v>
      </c>
      <c r="C4" t="s">
        <v>37</v>
      </c>
      <c r="D4">
        <v>16</v>
      </c>
      <c r="E4" t="s">
        <v>45</v>
      </c>
      <c r="F4">
        <v>161</v>
      </c>
      <c r="H4" t="s">
        <v>59</v>
      </c>
      <c r="I4" t="s">
        <v>35</v>
      </c>
      <c r="J4">
        <v>14</v>
      </c>
      <c r="K4" t="s">
        <v>46</v>
      </c>
      <c r="L4">
        <v>141</v>
      </c>
      <c r="N4" t="s">
        <v>85</v>
      </c>
      <c r="O4" t="s">
        <v>102</v>
      </c>
      <c r="P4">
        <v>12</v>
      </c>
      <c r="Q4" t="s">
        <v>45</v>
      </c>
      <c r="R4">
        <v>103</v>
      </c>
    </row>
    <row r="5" spans="2:18">
      <c r="B5" t="s">
        <v>24</v>
      </c>
      <c r="C5" t="s">
        <v>33</v>
      </c>
      <c r="D5">
        <v>16</v>
      </c>
      <c r="E5" t="s">
        <v>45</v>
      </c>
      <c r="F5">
        <v>154</v>
      </c>
      <c r="H5" t="s">
        <v>31</v>
      </c>
      <c r="I5" t="s">
        <v>40</v>
      </c>
      <c r="J5">
        <v>14</v>
      </c>
      <c r="K5" t="s">
        <v>45</v>
      </c>
      <c r="L5">
        <v>135</v>
      </c>
      <c r="N5" t="s">
        <v>93</v>
      </c>
      <c r="O5" t="s">
        <v>110</v>
      </c>
      <c r="P5">
        <v>12</v>
      </c>
      <c r="Q5" t="s">
        <v>45</v>
      </c>
      <c r="R5">
        <v>105</v>
      </c>
    </row>
    <row r="6" spans="2:18">
      <c r="B6" t="s">
        <v>25</v>
      </c>
      <c r="C6" t="s">
        <v>34</v>
      </c>
      <c r="D6">
        <v>17</v>
      </c>
      <c r="E6" t="s">
        <v>45</v>
      </c>
      <c r="F6">
        <v>146</v>
      </c>
      <c r="H6" s="8" t="s">
        <v>60</v>
      </c>
      <c r="I6" s="8" t="s">
        <v>72</v>
      </c>
      <c r="J6" s="8">
        <v>14</v>
      </c>
      <c r="K6" s="8" t="s">
        <v>45</v>
      </c>
      <c r="L6" s="8">
        <v>133</v>
      </c>
      <c r="N6" s="8" t="s">
        <v>88</v>
      </c>
      <c r="O6" s="8" t="s">
        <v>105</v>
      </c>
      <c r="P6" s="8">
        <v>13</v>
      </c>
      <c r="Q6" t="s">
        <v>46</v>
      </c>
      <c r="R6">
        <v>100</v>
      </c>
    </row>
    <row r="7" spans="2:18">
      <c r="B7" t="s">
        <v>32</v>
      </c>
      <c r="C7" t="s">
        <v>41</v>
      </c>
      <c r="D7">
        <v>17</v>
      </c>
      <c r="E7" t="s">
        <v>46</v>
      </c>
      <c r="F7">
        <v>170</v>
      </c>
      <c r="H7" s="8" t="s">
        <v>61</v>
      </c>
      <c r="I7" s="8" t="s">
        <v>77</v>
      </c>
      <c r="J7" s="8">
        <v>15</v>
      </c>
      <c r="K7" s="8" t="s">
        <v>45</v>
      </c>
      <c r="L7" s="8">
        <v>127</v>
      </c>
      <c r="N7" s="8" t="s">
        <v>90</v>
      </c>
      <c r="O7" s="8" t="s">
        <v>107</v>
      </c>
      <c r="P7" s="8">
        <v>12</v>
      </c>
      <c r="Q7" s="8" t="s">
        <v>45</v>
      </c>
      <c r="R7">
        <v>121</v>
      </c>
    </row>
    <row r="8" spans="2:18">
      <c r="B8" t="s">
        <v>22</v>
      </c>
      <c r="C8" t="s">
        <v>23</v>
      </c>
      <c r="D8">
        <v>17</v>
      </c>
      <c r="E8" t="s">
        <v>45</v>
      </c>
      <c r="F8">
        <v>165</v>
      </c>
      <c r="H8" s="8" t="s">
        <v>69</v>
      </c>
      <c r="I8" s="8" t="s">
        <v>48</v>
      </c>
      <c r="J8" s="8">
        <v>15</v>
      </c>
      <c r="K8" t="s">
        <v>46</v>
      </c>
      <c r="L8">
        <v>140</v>
      </c>
      <c r="N8" s="8" t="s">
        <v>94</v>
      </c>
      <c r="O8" s="8" t="s">
        <v>84</v>
      </c>
      <c r="P8" s="8">
        <v>13</v>
      </c>
      <c r="Q8" t="s">
        <v>46</v>
      </c>
      <c r="R8">
        <v>126</v>
      </c>
    </row>
    <row r="9" spans="2:18">
      <c r="B9" t="s">
        <v>30</v>
      </c>
      <c r="C9" t="s">
        <v>39</v>
      </c>
      <c r="D9">
        <v>16</v>
      </c>
      <c r="E9" t="s">
        <v>46</v>
      </c>
      <c r="F9">
        <v>155</v>
      </c>
      <c r="H9" t="s">
        <v>54</v>
      </c>
      <c r="I9" t="s">
        <v>72</v>
      </c>
      <c r="J9">
        <v>14</v>
      </c>
      <c r="K9" t="s">
        <v>46</v>
      </c>
      <c r="L9">
        <v>121</v>
      </c>
      <c r="N9" s="8" t="s">
        <v>96</v>
      </c>
      <c r="O9" s="8" t="s">
        <v>107</v>
      </c>
      <c r="P9">
        <v>12</v>
      </c>
      <c r="Q9" t="s">
        <v>46</v>
      </c>
      <c r="R9">
        <v>96</v>
      </c>
    </row>
    <row r="10" spans="2:18">
      <c r="B10" t="s">
        <v>27</v>
      </c>
      <c r="C10" t="s">
        <v>36</v>
      </c>
      <c r="D10">
        <v>17</v>
      </c>
      <c r="E10" t="s">
        <v>45</v>
      </c>
      <c r="F10">
        <v>151</v>
      </c>
      <c r="H10" s="8" t="s">
        <v>64</v>
      </c>
      <c r="I10" s="8" t="s">
        <v>80</v>
      </c>
      <c r="J10" s="8">
        <v>14</v>
      </c>
      <c r="K10" s="8" t="s">
        <v>45</v>
      </c>
      <c r="L10" s="8">
        <v>119</v>
      </c>
      <c r="N10" t="s">
        <v>100</v>
      </c>
      <c r="O10" t="s">
        <v>115</v>
      </c>
      <c r="P10">
        <v>13</v>
      </c>
      <c r="Q10" t="s">
        <v>45</v>
      </c>
      <c r="R10">
        <v>105</v>
      </c>
    </row>
    <row r="11" spans="2:18">
      <c r="B11" t="s">
        <v>26</v>
      </c>
      <c r="C11" t="s">
        <v>35</v>
      </c>
      <c r="D11">
        <v>17</v>
      </c>
      <c r="E11" t="s">
        <v>45</v>
      </c>
      <c r="F11">
        <v>166</v>
      </c>
      <c r="H11" s="8" t="s">
        <v>62</v>
      </c>
      <c r="I11" s="8" t="s">
        <v>78</v>
      </c>
      <c r="J11" s="8">
        <v>15</v>
      </c>
      <c r="K11" s="8" t="s">
        <v>45</v>
      </c>
      <c r="L11" s="8">
        <v>123</v>
      </c>
      <c r="N11" s="8" t="s">
        <v>99</v>
      </c>
      <c r="O11" s="8" t="s">
        <v>114</v>
      </c>
      <c r="P11" s="8">
        <v>12</v>
      </c>
      <c r="Q11" t="s">
        <v>46</v>
      </c>
      <c r="R11">
        <v>109</v>
      </c>
    </row>
    <row r="12" spans="2:18">
      <c r="B12" s="8" t="s">
        <v>49</v>
      </c>
      <c r="C12" s="8" t="s">
        <v>50</v>
      </c>
      <c r="D12">
        <v>16</v>
      </c>
      <c r="E12" t="s">
        <v>46</v>
      </c>
      <c r="F12">
        <v>178</v>
      </c>
      <c r="H12" s="8" t="s">
        <v>67</v>
      </c>
      <c r="I12" s="8" t="s">
        <v>83</v>
      </c>
      <c r="J12" s="8">
        <v>14</v>
      </c>
      <c r="K12" s="8" t="s">
        <v>45</v>
      </c>
      <c r="L12" s="8">
        <v>142</v>
      </c>
      <c r="N12" t="s">
        <v>95</v>
      </c>
      <c r="O12" t="s">
        <v>112</v>
      </c>
      <c r="P12">
        <v>13</v>
      </c>
      <c r="Q12" t="s">
        <v>45</v>
      </c>
      <c r="R12">
        <v>111</v>
      </c>
    </row>
    <row r="13" spans="2:18">
      <c r="B13" t="s">
        <v>29</v>
      </c>
      <c r="C13" t="s">
        <v>38</v>
      </c>
      <c r="D13">
        <v>16</v>
      </c>
      <c r="E13" t="s">
        <v>46</v>
      </c>
      <c r="F13">
        <v>170</v>
      </c>
      <c r="H13" t="s">
        <v>53</v>
      </c>
      <c r="I13" t="s">
        <v>71</v>
      </c>
      <c r="J13">
        <v>14</v>
      </c>
      <c r="K13" t="s">
        <v>45</v>
      </c>
      <c r="L13">
        <v>133</v>
      </c>
      <c r="N13" s="8" t="s">
        <v>86</v>
      </c>
      <c r="O13" s="8" t="s">
        <v>103</v>
      </c>
      <c r="P13" s="8">
        <v>12</v>
      </c>
      <c r="Q13" s="8" t="s">
        <v>45</v>
      </c>
      <c r="R13">
        <v>99</v>
      </c>
    </row>
    <row r="14" spans="2:18">
      <c r="C14" s="8" t="s">
        <v>120</v>
      </c>
      <c r="D14" s="8">
        <f>AVERAGE(Table3[Age])</f>
        <v>16.5</v>
      </c>
      <c r="E14" s="8"/>
      <c r="F14" s="8">
        <f>AVERAGE(Table3[Weight (lbs)])</f>
        <v>161.6</v>
      </c>
      <c r="H14" t="s">
        <v>56</v>
      </c>
      <c r="I14" t="s">
        <v>74</v>
      </c>
      <c r="J14">
        <v>15</v>
      </c>
      <c r="K14" t="s">
        <v>46</v>
      </c>
      <c r="L14">
        <v>126</v>
      </c>
      <c r="N14" t="s">
        <v>89</v>
      </c>
      <c r="O14" t="s">
        <v>106</v>
      </c>
      <c r="P14">
        <v>12</v>
      </c>
      <c r="Q14" t="s">
        <v>46</v>
      </c>
      <c r="R14">
        <v>92</v>
      </c>
    </row>
    <row r="15" spans="2:18">
      <c r="H15" s="8" t="s">
        <v>68</v>
      </c>
      <c r="I15" s="8" t="s">
        <v>84</v>
      </c>
      <c r="J15" s="8">
        <v>15</v>
      </c>
      <c r="K15" t="s">
        <v>46</v>
      </c>
      <c r="L15">
        <v>132</v>
      </c>
      <c r="N15" s="8" t="s">
        <v>98</v>
      </c>
      <c r="O15" s="8" t="s">
        <v>113</v>
      </c>
      <c r="P15" s="8">
        <v>13</v>
      </c>
      <c r="Q15" t="s">
        <v>46</v>
      </c>
      <c r="R15">
        <v>108</v>
      </c>
    </row>
    <row r="16" spans="2:18">
      <c r="H16" s="8" t="s">
        <v>63</v>
      </c>
      <c r="I16" s="8" t="s">
        <v>79</v>
      </c>
      <c r="J16" s="8">
        <v>14</v>
      </c>
      <c r="K16" s="8" t="s">
        <v>45</v>
      </c>
      <c r="L16" s="8">
        <v>111</v>
      </c>
      <c r="N16" s="8" t="s">
        <v>87</v>
      </c>
      <c r="O16" s="8" t="s">
        <v>104</v>
      </c>
      <c r="P16" s="8">
        <v>13</v>
      </c>
      <c r="Q16" s="8" t="s">
        <v>45</v>
      </c>
      <c r="R16">
        <v>124</v>
      </c>
    </row>
    <row r="17" spans="8:18">
      <c r="H17" t="s">
        <v>51</v>
      </c>
      <c r="I17" t="s">
        <v>70</v>
      </c>
      <c r="J17">
        <v>15</v>
      </c>
      <c r="K17" t="s">
        <v>45</v>
      </c>
      <c r="L17">
        <v>145</v>
      </c>
      <c r="N17" t="s">
        <v>122</v>
      </c>
      <c r="O17" t="s">
        <v>35</v>
      </c>
      <c r="P17">
        <v>12</v>
      </c>
      <c r="Q17" t="s">
        <v>46</v>
      </c>
      <c r="R17">
        <v>122</v>
      </c>
    </row>
    <row r="18" spans="8:18">
      <c r="H18" s="8" t="s">
        <v>58</v>
      </c>
      <c r="I18" s="8" t="s">
        <v>76</v>
      </c>
      <c r="J18">
        <v>14</v>
      </c>
      <c r="K18" t="s">
        <v>46</v>
      </c>
      <c r="L18">
        <v>138</v>
      </c>
      <c r="N18" t="s">
        <v>97</v>
      </c>
      <c r="O18" t="s">
        <v>33</v>
      </c>
      <c r="P18">
        <v>12</v>
      </c>
      <c r="Q18" t="s">
        <v>45</v>
      </c>
      <c r="R18">
        <v>107</v>
      </c>
    </row>
    <row r="19" spans="8:18">
      <c r="H19" t="s">
        <v>52</v>
      </c>
      <c r="I19" t="s">
        <v>34</v>
      </c>
      <c r="J19">
        <v>14</v>
      </c>
      <c r="K19" t="s">
        <v>45</v>
      </c>
      <c r="L19">
        <v>131</v>
      </c>
      <c r="N19" s="8" t="s">
        <v>92</v>
      </c>
      <c r="O19" s="8" t="s">
        <v>109</v>
      </c>
      <c r="P19" s="8">
        <v>12</v>
      </c>
      <c r="Q19" s="8" t="s">
        <v>45</v>
      </c>
      <c r="R19">
        <v>98</v>
      </c>
    </row>
    <row r="20" spans="8:18">
      <c r="H20" s="8" t="s">
        <v>65</v>
      </c>
      <c r="I20" s="8" t="s">
        <v>82</v>
      </c>
      <c r="J20" s="8">
        <v>15</v>
      </c>
      <c r="K20" t="s">
        <v>46</v>
      </c>
      <c r="L20">
        <v>122</v>
      </c>
      <c r="N20" s="8" t="s">
        <v>91</v>
      </c>
      <c r="O20" s="8" t="s">
        <v>108</v>
      </c>
      <c r="P20" s="8">
        <v>13</v>
      </c>
      <c r="Q20" s="8" t="s">
        <v>45</v>
      </c>
      <c r="R20">
        <v>95</v>
      </c>
    </row>
    <row r="21" spans="8:18">
      <c r="H21" s="8" t="s">
        <v>66</v>
      </c>
      <c r="I21" s="8" t="s">
        <v>81</v>
      </c>
      <c r="J21" s="8">
        <v>14</v>
      </c>
      <c r="K21" t="s">
        <v>46</v>
      </c>
      <c r="L21">
        <v>132</v>
      </c>
      <c r="N21" t="s">
        <v>101</v>
      </c>
      <c r="O21" t="s">
        <v>111</v>
      </c>
      <c r="P21">
        <v>13</v>
      </c>
      <c r="Q21" t="s">
        <v>46</v>
      </c>
      <c r="R21">
        <v>113</v>
      </c>
    </row>
    <row r="22" spans="8:18">
      <c r="H22" t="s">
        <v>55</v>
      </c>
      <c r="I22" t="s">
        <v>73</v>
      </c>
      <c r="J22">
        <v>15</v>
      </c>
      <c r="K22" t="s">
        <v>45</v>
      </c>
      <c r="L22">
        <v>119</v>
      </c>
      <c r="O22" t="s">
        <v>119</v>
      </c>
      <c r="P22">
        <f>AVERAGE(Table356[Age])</f>
        <v>12.444444444444445</v>
      </c>
      <c r="R22">
        <f>AVERAGE(Table356[Weight (lbs)])</f>
        <v>107.44444444444444</v>
      </c>
    </row>
    <row r="23" spans="8:18">
      <c r="H23" t="s">
        <v>57</v>
      </c>
      <c r="I23" t="s">
        <v>75</v>
      </c>
      <c r="J23">
        <v>15</v>
      </c>
      <c r="K23" t="s">
        <v>45</v>
      </c>
      <c r="L23">
        <v>132</v>
      </c>
    </row>
    <row r="24" spans="8:18">
      <c r="I24" t="s">
        <v>119</v>
      </c>
      <c r="J24">
        <f>AVERAGE(Table35[Age])</f>
        <v>14.45</v>
      </c>
      <c r="L24">
        <f>AVERAGE(Table35[Weight (lbs)])</f>
        <v>130.1</v>
      </c>
    </row>
  </sheetData>
  <mergeCells count="3">
    <mergeCell ref="C2:D2"/>
    <mergeCell ref="I2:J2"/>
    <mergeCell ref="O2:P2"/>
  </mergeCells>
  <pageMargins left="0.7" right="0.7" top="0.75" bottom="0.75" header="0.3" footer="0.3"/>
  <pageSetup orientation="portrait" horizontalDpi="0" verticalDpi="0" r:id="rId1"/>
  <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B2:F9"/>
  <sheetViews>
    <sheetView topLeftCell="C1" workbookViewId="0">
      <selection activeCell="G10" sqref="G10"/>
    </sheetView>
  </sheetViews>
  <sheetFormatPr defaultRowHeight="15"/>
  <cols>
    <col min="3" max="3" width="16.140625" customWidth="1"/>
    <col min="4" max="4" width="16" customWidth="1"/>
    <col min="5" max="5" width="15.28515625" customWidth="1"/>
    <col min="6" max="6" width="15.5703125" customWidth="1"/>
  </cols>
  <sheetData>
    <row r="2" spans="2:6" ht="15.75" thickBot="1"/>
    <row r="3" spans="2:6">
      <c r="B3" s="6" t="s">
        <v>117</v>
      </c>
      <c r="C3" s="10" t="s">
        <v>125</v>
      </c>
      <c r="D3" s="38" t="s">
        <v>126</v>
      </c>
      <c r="E3" s="40" t="s">
        <v>123</v>
      </c>
      <c r="F3" s="40" t="s">
        <v>124</v>
      </c>
    </row>
    <row r="4" spans="2:6">
      <c r="B4" s="11">
        <v>1</v>
      </c>
      <c r="C4" s="9">
        <v>20</v>
      </c>
      <c r="D4" s="39">
        <v>5</v>
      </c>
      <c r="E4" s="9">
        <f>C4/25 *100</f>
        <v>80</v>
      </c>
      <c r="F4" s="9">
        <f>D4/25*100</f>
        <v>20</v>
      </c>
    </row>
    <row r="5" spans="2:6">
      <c r="B5" s="11">
        <v>2</v>
      </c>
      <c r="C5" s="9">
        <v>18</v>
      </c>
      <c r="D5" s="39">
        <v>7</v>
      </c>
      <c r="E5" s="9">
        <f t="shared" ref="E5:E8" si="0">C5/25 *100</f>
        <v>72</v>
      </c>
      <c r="F5" s="9">
        <f t="shared" ref="F5:F7" si="1">D5/25*100</f>
        <v>28.000000000000004</v>
      </c>
    </row>
    <row r="6" spans="2:6">
      <c r="B6" s="11">
        <v>3</v>
      </c>
      <c r="C6" s="9">
        <v>16</v>
      </c>
      <c r="D6" s="39">
        <v>9</v>
      </c>
      <c r="E6" s="9">
        <f t="shared" si="0"/>
        <v>64</v>
      </c>
      <c r="F6" s="9">
        <f t="shared" si="1"/>
        <v>36</v>
      </c>
    </row>
    <row r="7" spans="2:6">
      <c r="B7" s="11">
        <v>4</v>
      </c>
      <c r="C7" s="9">
        <v>15</v>
      </c>
      <c r="D7" s="39">
        <v>10</v>
      </c>
      <c r="E7" s="9">
        <f t="shared" si="0"/>
        <v>60</v>
      </c>
      <c r="F7" s="9">
        <f t="shared" si="1"/>
        <v>40</v>
      </c>
    </row>
    <row r="8" spans="2:6" ht="15.75" thickBot="1">
      <c r="B8" s="12" t="s">
        <v>118</v>
      </c>
      <c r="C8" s="13">
        <f>SUM(C4:C7)</f>
        <v>69</v>
      </c>
      <c r="D8" s="14">
        <f>SUM(D4:D7)</f>
        <v>31</v>
      </c>
      <c r="E8" s="8"/>
    </row>
    <row r="9" spans="2:6" ht="15.75" thickBot="1">
      <c r="B9" s="3" t="s">
        <v>7</v>
      </c>
      <c r="C9" s="36">
        <f>SUM(C8,D8)</f>
        <v>100</v>
      </c>
      <c r="D9" s="37"/>
    </row>
  </sheetData>
  <mergeCells count="1">
    <mergeCell ref="C9:D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D8"/>
  <sheetViews>
    <sheetView zoomScale="110" zoomScaleNormal="110" workbookViewId="0">
      <selection activeCell="S8" sqref="S8"/>
    </sheetView>
  </sheetViews>
  <sheetFormatPr defaultRowHeight="15"/>
  <cols>
    <col min="3" max="3" width="11.7109375" customWidth="1"/>
  </cols>
  <sheetData>
    <row r="2" spans="2:4">
      <c r="B2" s="34" t="s">
        <v>127</v>
      </c>
      <c r="C2" s="34"/>
      <c r="D2" s="34"/>
    </row>
    <row r="4" spans="2:4">
      <c r="B4" s="9" t="s">
        <v>128</v>
      </c>
      <c r="C4" s="9" t="s">
        <v>129</v>
      </c>
      <c r="D4" s="9" t="s">
        <v>130</v>
      </c>
    </row>
    <row r="5" spans="2:4">
      <c r="B5" s="9">
        <v>2017</v>
      </c>
      <c r="C5" s="9">
        <v>50</v>
      </c>
      <c r="D5" s="9">
        <v>8000</v>
      </c>
    </row>
    <row r="6" spans="2:4">
      <c r="B6" s="9">
        <v>2018</v>
      </c>
      <c r="C6" s="9">
        <v>60</v>
      </c>
      <c r="D6" s="9">
        <v>10000</v>
      </c>
    </row>
    <row r="7" spans="2:4">
      <c r="B7" s="9">
        <v>2019</v>
      </c>
      <c r="C7" s="9">
        <v>80</v>
      </c>
      <c r="D7" s="9">
        <v>14000</v>
      </c>
    </row>
    <row r="8" spans="2:4">
      <c r="B8" s="9">
        <v>2020</v>
      </c>
      <c r="C8" s="9">
        <v>100</v>
      </c>
      <c r="D8" s="9">
        <v>20000</v>
      </c>
    </row>
  </sheetData>
  <mergeCells count="1">
    <mergeCell ref="B2:D2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Budget</vt:lpstr>
      <vt:lpstr>Players and Instructors</vt:lpstr>
      <vt:lpstr>Players Info</vt:lpstr>
      <vt:lpstr>On-Ice and Off-Ice Training</vt:lpstr>
      <vt:lpstr>Predictions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2016-11-02T00:14:57Z</dcterms:created>
  <dcterms:modified xsi:type="dcterms:W3CDTF">2016-11-04T02:16:50Z</dcterms:modified>
</cp:coreProperties>
</file>