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526"/>
  <workbookPr showInkAnnotation="0" autoCompressPictures="0"/>
  <bookViews>
    <workbookView xWindow="14740" yWindow="0" windowWidth="29780" windowHeight="234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27" i="1" l="1"/>
  <c r="I89" i="1"/>
  <c r="I49" i="1"/>
  <c r="G31" i="1"/>
  <c r="C32" i="1"/>
  <c r="G32" i="1"/>
  <c r="I29" i="1"/>
  <c r="C33" i="1"/>
  <c r="G33" i="1"/>
  <c r="I30" i="1"/>
  <c r="C51" i="1"/>
  <c r="C15" i="1"/>
  <c r="G15" i="1"/>
  <c r="C16" i="1"/>
  <c r="G16" i="1"/>
  <c r="I14" i="1"/>
  <c r="E51" i="1"/>
  <c r="G51" i="1"/>
  <c r="I50" i="1"/>
  <c r="I53" i="1"/>
  <c r="I38" i="1"/>
  <c r="I39" i="1"/>
  <c r="I56" i="1"/>
  <c r="I21" i="1"/>
  <c r="I58" i="1"/>
  <c r="I59" i="1"/>
  <c r="I61" i="1"/>
  <c r="K67" i="1"/>
  <c r="I90" i="1"/>
  <c r="I69" i="1"/>
  <c r="I91" i="1"/>
  <c r="I92" i="1"/>
  <c r="K89" i="1"/>
  <c r="K49" i="1"/>
  <c r="K27" i="1"/>
  <c r="C35" i="1"/>
  <c r="G35" i="1"/>
  <c r="C36" i="1"/>
  <c r="G36" i="1"/>
  <c r="K29" i="1"/>
  <c r="C37" i="1"/>
  <c r="G37" i="1"/>
  <c r="K30" i="1"/>
  <c r="C52" i="1"/>
  <c r="K11" i="1"/>
  <c r="C18" i="1"/>
  <c r="G18" i="1"/>
  <c r="C19" i="1"/>
  <c r="G19" i="1"/>
  <c r="K14" i="1"/>
  <c r="E52" i="1"/>
  <c r="G52" i="1"/>
  <c r="K50" i="1"/>
  <c r="K53" i="1"/>
  <c r="K38" i="1"/>
  <c r="K39" i="1"/>
  <c r="K56" i="1"/>
  <c r="K21" i="1"/>
  <c r="K58" i="1"/>
  <c r="K59" i="1"/>
  <c r="K61" i="1"/>
  <c r="K76" i="1"/>
  <c r="K90" i="1"/>
  <c r="I78" i="1"/>
  <c r="K91" i="1"/>
  <c r="K92" i="1"/>
  <c r="K122" i="1"/>
  <c r="K98" i="1"/>
  <c r="K101" i="1"/>
  <c r="K103" i="1"/>
  <c r="K118" i="1"/>
  <c r="K124" i="1"/>
  <c r="I98" i="1"/>
  <c r="I101" i="1"/>
  <c r="I103" i="1"/>
  <c r="I118" i="1"/>
  <c r="I122" i="1"/>
  <c r="I124" i="1"/>
  <c r="K111" i="1"/>
  <c r="I111" i="1"/>
  <c r="K84" i="1"/>
  <c r="K85" i="1"/>
  <c r="K86" i="1"/>
  <c r="I84" i="1"/>
  <c r="I85" i="1"/>
  <c r="I86" i="1"/>
  <c r="K79" i="1"/>
  <c r="K75" i="1"/>
  <c r="I74" i="1"/>
  <c r="K70" i="1"/>
  <c r="I66" i="1"/>
  <c r="I65" i="1"/>
  <c r="K43" i="1"/>
  <c r="I43" i="1"/>
</calcChain>
</file>

<file path=xl/sharedStrings.xml><?xml version="1.0" encoding="utf-8"?>
<sst xmlns="http://schemas.openxmlformats.org/spreadsheetml/2006/main" count="108" uniqueCount="68">
  <si>
    <t>a.</t>
  </si>
  <si>
    <t>Pension plan assets January 1, 2016</t>
  </si>
  <si>
    <t>Defined benefit obligation January 1, 2016</t>
  </si>
  <si>
    <t>Pension surplus (deficit) - Net defined benefit pension asset (liability)</t>
  </si>
  <si>
    <t>b.</t>
  </si>
  <si>
    <t>ADM 4348 A and B Solution to Assignment 2 Fall 2016</t>
  </si>
  <si>
    <t>PPA :</t>
  </si>
  <si>
    <t>Beginning balance - Jan. 1</t>
  </si>
  <si>
    <t>Contributions at year end</t>
  </si>
  <si>
    <t>Benefits paid</t>
  </si>
  <si>
    <t>Expected return on pension plan assets (interest income) -</t>
  </si>
  <si>
    <t>x</t>
  </si>
  <si>
    <t>=</t>
  </si>
  <si>
    <t>2016 -</t>
  </si>
  <si>
    <t>2017 -</t>
  </si>
  <si>
    <t>Unexpected gain (loss) on pension plan assets (difference between actual return</t>
  </si>
  <si>
    <t>and expected return)</t>
  </si>
  <si>
    <t>Ending balance - Dec. 31</t>
  </si>
  <si>
    <t>DBO:</t>
  </si>
  <si>
    <t>Current service costs</t>
  </si>
  <si>
    <t xml:space="preserve">Interest cost on DBO - </t>
  </si>
  <si>
    <t>Expected DBO - Dec. 31</t>
  </si>
  <si>
    <t>Actuarial (gain) / loss</t>
  </si>
  <si>
    <t>Marks</t>
  </si>
  <si>
    <t>c.</t>
  </si>
  <si>
    <t>Pension Costs:</t>
  </si>
  <si>
    <t xml:space="preserve">Affecting net income - </t>
  </si>
  <si>
    <t>Net interest (interest cost - interest income) -</t>
  </si>
  <si>
    <t>-</t>
  </si>
  <si>
    <t>Pension Expense</t>
  </si>
  <si>
    <t>Affecting OCI -</t>
  </si>
  <si>
    <t>Total remeasurements</t>
  </si>
  <si>
    <t>Pension costs</t>
  </si>
  <si>
    <t>d.</t>
  </si>
  <si>
    <t xml:space="preserve">2016 - </t>
  </si>
  <si>
    <t>1)</t>
  </si>
  <si>
    <t>Dr. Pension expense</t>
  </si>
  <si>
    <t>Dr. Remeasurements</t>
  </si>
  <si>
    <t>Cr. Net Defined Benefit Pension Liability</t>
  </si>
  <si>
    <t>2)</t>
  </si>
  <si>
    <t>Dr. Net Defined Benefit Pension Liability</t>
  </si>
  <si>
    <t>Cr. Cash</t>
  </si>
  <si>
    <t>Cr. Remeasurements</t>
  </si>
  <si>
    <t>e.</t>
  </si>
  <si>
    <t>Pension plan assets - December 31</t>
  </si>
  <si>
    <t>Defined benefit obligation - December 31</t>
  </si>
  <si>
    <t>Net defined benefit pension asset (liability) - January 1</t>
  </si>
  <si>
    <t>J/E # 1</t>
  </si>
  <si>
    <t>J/E # 2</t>
  </si>
  <si>
    <t>Net defined benefit pension asset (liability) - December 31</t>
  </si>
  <si>
    <t>f.</t>
  </si>
  <si>
    <t xml:space="preserve">Statement of Comprehensive Income </t>
  </si>
  <si>
    <t xml:space="preserve">Affecting Net Income - </t>
  </si>
  <si>
    <t>Pension expense</t>
  </si>
  <si>
    <t xml:space="preserve">Affecting OCI - </t>
  </si>
  <si>
    <t>Remeasurements</t>
  </si>
  <si>
    <t>Affecting CI</t>
  </si>
  <si>
    <t>Statement of Financial Position</t>
  </si>
  <si>
    <t>Liabilities</t>
  </si>
  <si>
    <t>Long-Term</t>
  </si>
  <si>
    <t>Net Defined Benefit Pension Liability</t>
  </si>
  <si>
    <t>Statement of Cash Flow</t>
  </si>
  <si>
    <t>Operating</t>
  </si>
  <si>
    <t xml:space="preserve">Affecting CI - </t>
  </si>
  <si>
    <t>Financing</t>
  </si>
  <si>
    <t>Change in Net Defined Benefit Pension Liability</t>
  </si>
  <si>
    <t>Change in Cash</t>
  </si>
  <si>
    <t>TOTAL 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</si>
</sst>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5" formatCode="&quot;$&quot;#,##0_);\(&quot;$&quot;#,##0\)"/>
  </numFmts>
  <fonts count="9" x14ac:knownFonts="1">
    <font>
      <sz val="12"/>
      <color theme="1"/>
      <name val="Calibri"/>
      <family val="2"/>
      <charset val="134"/>
      <scheme val="minor"/>
    </font>
    <font>
      <b/>
      <sz val="12"/>
      <color theme="1"/>
      <name val="Calibri"/>
      <family val="2"/>
      <charset val="134"/>
      <scheme val="minor"/>
    </font>
    <font>
      <b/>
      <u/>
      <sz val="12"/>
      <color theme="1"/>
      <name val="Calibri"/>
      <scheme val="minor"/>
    </font>
    <font>
      <b/>
      <u/>
      <sz val="20"/>
      <color theme="1"/>
      <name val="Calibri"/>
      <scheme val="minor"/>
    </font>
    <font>
      <u/>
      <sz val="12"/>
      <color theme="1"/>
      <name val="Calibri"/>
      <scheme val="minor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  <font>
      <b/>
      <sz val="20"/>
      <color theme="1"/>
      <name val="Calibri"/>
      <scheme val="minor"/>
    </font>
    <font>
      <sz val="8"/>
      <name val="Calibri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9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8">
    <xf numFmtId="0" fontId="0" fillId="0" borderId="0" xfId="0"/>
    <xf numFmtId="0" fontId="3" fillId="0" borderId="0" xfId="0" applyFont="1"/>
    <xf numFmtId="0" fontId="4" fillId="0" borderId="0" xfId="0" applyFont="1"/>
    <xf numFmtId="37" fontId="0" fillId="0" borderId="0" xfId="0" applyNumberFormat="1"/>
    <xf numFmtId="37" fontId="4" fillId="0" borderId="0" xfId="0" applyNumberFormat="1" applyFont="1"/>
    <xf numFmtId="5" fontId="0" fillId="0" borderId="0" xfId="0" applyNumberFormat="1"/>
    <xf numFmtId="3" fontId="0" fillId="0" borderId="0" xfId="0" applyNumberFormat="1"/>
    <xf numFmtId="0" fontId="0" fillId="0" borderId="0" xfId="0" applyAlignment="1">
      <alignment horizontal="center"/>
    </xf>
    <xf numFmtId="9" fontId="0" fillId="0" borderId="0" xfId="0" applyNumberFormat="1"/>
    <xf numFmtId="5" fontId="4" fillId="0" borderId="0" xfId="0" applyNumberFormat="1" applyFont="1"/>
    <xf numFmtId="37" fontId="0" fillId="0" borderId="0" xfId="0" applyNumberFormat="1" applyFont="1"/>
    <xf numFmtId="0" fontId="7" fillId="0" borderId="0" xfId="0" applyFont="1"/>
    <xf numFmtId="37" fontId="0" fillId="0" borderId="0" xfId="0" applyNumberFormat="1" applyAlignment="1">
      <alignment horizontal="center"/>
    </xf>
    <xf numFmtId="46" fontId="4" fillId="0" borderId="0" xfId="0" applyNumberFormat="1" applyFont="1"/>
    <xf numFmtId="0" fontId="0" fillId="2" borderId="0" xfId="0" applyFill="1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</cellXfs>
  <cellStyles count="9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M127"/>
  <sheetViews>
    <sheetView tabSelected="1" workbookViewId="0"/>
  </sheetViews>
  <sheetFormatPr baseColWidth="10" defaultRowHeight="15" x14ac:dyDescent="0"/>
  <sheetData>
    <row r="1" spans="1:13" ht="25">
      <c r="A1" s="1" t="s">
        <v>5</v>
      </c>
      <c r="M1" s="17" t="s">
        <v>23</v>
      </c>
    </row>
    <row r="2" spans="1:13">
      <c r="M2" s="14"/>
    </row>
    <row r="3" spans="1:13">
      <c r="M3" s="14"/>
    </row>
    <row r="4" spans="1:13">
      <c r="A4" t="s">
        <v>0</v>
      </c>
      <c r="B4" t="s">
        <v>1</v>
      </c>
      <c r="I4" s="5">
        <v>520000</v>
      </c>
      <c r="M4" s="15">
        <v>1</v>
      </c>
    </row>
    <row r="5" spans="1:13">
      <c r="B5" t="s">
        <v>2</v>
      </c>
      <c r="I5" s="4">
        <v>-600000</v>
      </c>
      <c r="M5" s="15">
        <v>1</v>
      </c>
    </row>
    <row r="6" spans="1:13">
      <c r="B6" t="s">
        <v>3</v>
      </c>
      <c r="I6" s="9">
        <v>-80000</v>
      </c>
      <c r="M6" s="15">
        <v>1</v>
      </c>
    </row>
    <row r="7" spans="1:13">
      <c r="M7" s="15"/>
    </row>
    <row r="8" spans="1:13">
      <c r="M8" s="15"/>
    </row>
    <row r="9" spans="1:13">
      <c r="A9" t="s">
        <v>4</v>
      </c>
      <c r="B9" s="2" t="s">
        <v>6</v>
      </c>
      <c r="I9" s="2">
        <v>2016</v>
      </c>
      <c r="J9" s="2"/>
      <c r="K9" s="2">
        <v>2017</v>
      </c>
      <c r="M9" s="15"/>
    </row>
    <row r="10" spans="1:13">
      <c r="M10" s="15"/>
    </row>
    <row r="11" spans="1:13">
      <c r="B11" t="s">
        <v>7</v>
      </c>
      <c r="I11" s="5">
        <v>520000</v>
      </c>
      <c r="K11" s="5">
        <f>I22</f>
        <v>591250</v>
      </c>
      <c r="M11" s="15">
        <v>2</v>
      </c>
    </row>
    <row r="12" spans="1:13">
      <c r="B12" t="s">
        <v>8</v>
      </c>
      <c r="I12" s="3">
        <v>100000</v>
      </c>
      <c r="J12" s="3"/>
      <c r="K12" s="3">
        <v>115000</v>
      </c>
      <c r="M12" s="15">
        <v>2</v>
      </c>
    </row>
    <row r="13" spans="1:13">
      <c r="B13" t="s">
        <v>9</v>
      </c>
      <c r="I13" s="3">
        <v>-15000</v>
      </c>
      <c r="J13" s="3"/>
      <c r="K13" s="3">
        <v>-20000</v>
      </c>
      <c r="M13" s="15">
        <v>2</v>
      </c>
    </row>
    <row r="14" spans="1:13">
      <c r="B14" t="s">
        <v>10</v>
      </c>
      <c r="I14" s="3">
        <f>G15+G16</f>
        <v>51250</v>
      </c>
      <c r="J14" s="3"/>
      <c r="K14" s="3">
        <f>G18+G19</f>
        <v>58125</v>
      </c>
      <c r="M14" s="15">
        <v>4</v>
      </c>
    </row>
    <row r="15" spans="1:13">
      <c r="B15" t="s">
        <v>13</v>
      </c>
      <c r="C15" s="6">
        <f>I11</f>
        <v>520000</v>
      </c>
      <c r="D15" s="7" t="s">
        <v>11</v>
      </c>
      <c r="E15" s="8">
        <v>0.1</v>
      </c>
      <c r="F15" s="7" t="s">
        <v>12</v>
      </c>
      <c r="G15" s="3">
        <f>C15*E15</f>
        <v>52000</v>
      </c>
      <c r="I15" s="3"/>
      <c r="J15" s="3"/>
      <c r="K15" s="3"/>
      <c r="M15" s="15"/>
    </row>
    <row r="16" spans="1:13">
      <c r="C16" s="3">
        <f>I13</f>
        <v>-15000</v>
      </c>
      <c r="D16" s="7" t="s">
        <v>11</v>
      </c>
      <c r="E16" s="8">
        <v>0.05</v>
      </c>
      <c r="F16" s="7" t="s">
        <v>12</v>
      </c>
      <c r="G16" s="3">
        <f>C16*E16</f>
        <v>-750</v>
      </c>
      <c r="I16" s="3"/>
      <c r="J16" s="3"/>
      <c r="K16" s="3"/>
      <c r="M16" s="15"/>
    </row>
    <row r="17" spans="2:13">
      <c r="G17" s="3"/>
      <c r="I17" s="3"/>
      <c r="J17" s="3"/>
      <c r="K17" s="3"/>
      <c r="M17" s="15"/>
    </row>
    <row r="18" spans="2:13">
      <c r="B18" t="s">
        <v>14</v>
      </c>
      <c r="C18" s="6">
        <f>K11</f>
        <v>591250</v>
      </c>
      <c r="D18" s="7" t="s">
        <v>11</v>
      </c>
      <c r="E18" s="8">
        <v>0.1</v>
      </c>
      <c r="F18" s="7" t="s">
        <v>12</v>
      </c>
      <c r="G18" s="3">
        <f>C18*E18</f>
        <v>59125</v>
      </c>
      <c r="I18" s="3"/>
      <c r="J18" s="3"/>
      <c r="K18" s="3"/>
      <c r="M18" s="15"/>
    </row>
    <row r="19" spans="2:13">
      <c r="C19" s="3">
        <f>K13</f>
        <v>-20000</v>
      </c>
      <c r="D19" s="7" t="s">
        <v>11</v>
      </c>
      <c r="E19" s="8">
        <v>0.05</v>
      </c>
      <c r="F19" s="7" t="s">
        <v>12</v>
      </c>
      <c r="G19" s="3">
        <f>C19*E19</f>
        <v>-1000</v>
      </c>
      <c r="I19" s="3"/>
      <c r="J19" s="3"/>
      <c r="K19" s="3"/>
      <c r="M19" s="15"/>
    </row>
    <row r="20" spans="2:13">
      <c r="B20" t="s">
        <v>15</v>
      </c>
      <c r="I20" s="3"/>
      <c r="J20" s="3"/>
      <c r="K20" s="3"/>
      <c r="M20" s="15"/>
    </row>
    <row r="21" spans="2:13">
      <c r="B21" t="s">
        <v>16</v>
      </c>
      <c r="I21" s="4">
        <f>I22-I11-I12-I13-I14</f>
        <v>-65000</v>
      </c>
      <c r="J21" s="3"/>
      <c r="K21" s="4">
        <f>K22-K11-K12-K13-K14</f>
        <v>57625</v>
      </c>
      <c r="M21" s="15">
        <v>2</v>
      </c>
    </row>
    <row r="22" spans="2:13">
      <c r="B22" t="s">
        <v>17</v>
      </c>
      <c r="I22" s="9">
        <v>591250</v>
      </c>
      <c r="J22" s="5"/>
      <c r="K22" s="9">
        <v>802000</v>
      </c>
      <c r="M22" s="15">
        <v>2</v>
      </c>
    </row>
    <row r="23" spans="2:13">
      <c r="M23" s="15"/>
    </row>
    <row r="24" spans="2:13">
      <c r="M24" s="15"/>
    </row>
    <row r="25" spans="2:13">
      <c r="B25" s="2" t="s">
        <v>18</v>
      </c>
      <c r="M25" s="15"/>
    </row>
    <row r="26" spans="2:13">
      <c r="M26" s="15"/>
    </row>
    <row r="27" spans="2:13">
      <c r="B27" t="s">
        <v>7</v>
      </c>
      <c r="I27" s="5">
        <v>600000</v>
      </c>
      <c r="J27" s="5"/>
      <c r="K27" s="5">
        <f>I40</f>
        <v>724500</v>
      </c>
      <c r="M27" s="15">
        <v>2</v>
      </c>
    </row>
    <row r="28" spans="2:13">
      <c r="B28" t="s">
        <v>19</v>
      </c>
      <c r="I28" s="3">
        <v>80000</v>
      </c>
      <c r="J28" s="3"/>
      <c r="K28" s="3">
        <v>75000</v>
      </c>
      <c r="M28" s="15">
        <v>2</v>
      </c>
    </row>
    <row r="29" spans="2:13">
      <c r="B29" t="s">
        <v>9</v>
      </c>
      <c r="I29" s="3">
        <f>I13</f>
        <v>-15000</v>
      </c>
      <c r="J29" s="3"/>
      <c r="K29" s="3">
        <f>K13</f>
        <v>-20000</v>
      </c>
      <c r="M29" s="15">
        <v>2</v>
      </c>
    </row>
    <row r="30" spans="2:13">
      <c r="B30" t="s">
        <v>20</v>
      </c>
      <c r="I30" s="4">
        <f>G31+G32+G33</f>
        <v>63250</v>
      </c>
      <c r="J30" s="4"/>
      <c r="K30" s="4">
        <f>G35+G36+G37</f>
        <v>75200</v>
      </c>
      <c r="M30" s="15">
        <v>6</v>
      </c>
    </row>
    <row r="31" spans="2:13">
      <c r="B31" t="s">
        <v>13</v>
      </c>
      <c r="C31" s="3">
        <v>600000</v>
      </c>
      <c r="D31" s="12" t="s">
        <v>11</v>
      </c>
      <c r="E31" s="8">
        <v>0.1</v>
      </c>
      <c r="F31" s="12" t="s">
        <v>12</v>
      </c>
      <c r="G31" s="3">
        <f>C31*E31</f>
        <v>60000</v>
      </c>
      <c r="I31" s="3"/>
      <c r="J31" s="3"/>
      <c r="K31" s="3"/>
      <c r="M31" s="15"/>
    </row>
    <row r="32" spans="2:13">
      <c r="C32" s="3">
        <f>I28</f>
        <v>80000</v>
      </c>
      <c r="D32" s="12" t="s">
        <v>11</v>
      </c>
      <c r="E32" s="8">
        <v>0.05</v>
      </c>
      <c r="F32" s="12" t="s">
        <v>12</v>
      </c>
      <c r="G32" s="3">
        <f t="shared" ref="G32:G33" si="0">C32*E32</f>
        <v>4000</v>
      </c>
      <c r="I32" s="3"/>
      <c r="J32" s="3"/>
      <c r="K32" s="3"/>
      <c r="M32" s="15"/>
    </row>
    <row r="33" spans="1:13">
      <c r="C33" s="3">
        <f>I29</f>
        <v>-15000</v>
      </c>
      <c r="D33" s="12" t="s">
        <v>11</v>
      </c>
      <c r="E33" s="8">
        <v>0.05</v>
      </c>
      <c r="F33" s="12" t="s">
        <v>12</v>
      </c>
      <c r="G33" s="3">
        <f t="shared" si="0"/>
        <v>-750</v>
      </c>
      <c r="I33" s="3"/>
      <c r="J33" s="3"/>
      <c r="K33" s="3"/>
      <c r="M33" s="15"/>
    </row>
    <row r="34" spans="1:13">
      <c r="C34" s="3"/>
      <c r="D34" s="3"/>
      <c r="E34" s="8"/>
      <c r="F34" s="3"/>
      <c r="G34" s="3"/>
      <c r="I34" s="3"/>
      <c r="J34" s="3"/>
      <c r="K34" s="3"/>
      <c r="M34" s="15"/>
    </row>
    <row r="35" spans="1:13">
      <c r="C35" s="3">
        <f>K27</f>
        <v>724500</v>
      </c>
      <c r="D35" s="12" t="s">
        <v>11</v>
      </c>
      <c r="E35" s="8">
        <v>0.1</v>
      </c>
      <c r="F35" s="12" t="s">
        <v>12</v>
      </c>
      <c r="G35" s="3">
        <f t="shared" ref="G35:G37" si="1">C35*E35</f>
        <v>72450</v>
      </c>
      <c r="I35" s="3"/>
      <c r="J35" s="3"/>
      <c r="K35" s="3"/>
      <c r="M35" s="15"/>
    </row>
    <row r="36" spans="1:13">
      <c r="C36" s="3">
        <f>K28</f>
        <v>75000</v>
      </c>
      <c r="D36" s="12" t="s">
        <v>11</v>
      </c>
      <c r="E36" s="8">
        <v>0.05</v>
      </c>
      <c r="F36" s="12" t="s">
        <v>12</v>
      </c>
      <c r="G36" s="3">
        <f t="shared" si="1"/>
        <v>3750</v>
      </c>
      <c r="I36" s="3"/>
      <c r="J36" s="3"/>
      <c r="K36" s="3"/>
      <c r="M36" s="15"/>
    </row>
    <row r="37" spans="1:13">
      <c r="C37" s="3">
        <f>K29</f>
        <v>-20000</v>
      </c>
      <c r="D37" s="12" t="s">
        <v>11</v>
      </c>
      <c r="E37" s="8">
        <v>0.05</v>
      </c>
      <c r="F37" s="12" t="s">
        <v>12</v>
      </c>
      <c r="G37" s="3">
        <f t="shared" si="1"/>
        <v>-1000</v>
      </c>
      <c r="I37" s="3"/>
      <c r="J37" s="3"/>
      <c r="K37" s="3"/>
      <c r="M37" s="15"/>
    </row>
    <row r="38" spans="1:13">
      <c r="B38" t="s">
        <v>21</v>
      </c>
      <c r="I38" s="10">
        <f>I27+I28+I29+I30</f>
        <v>728250</v>
      </c>
      <c r="J38" s="10"/>
      <c r="K38" s="10">
        <f>K27+K28+K29+K30</f>
        <v>854700</v>
      </c>
      <c r="M38" s="15">
        <v>2</v>
      </c>
    </row>
    <row r="39" spans="1:13">
      <c r="B39" t="s">
        <v>22</v>
      </c>
      <c r="I39" s="4">
        <f>I40-I38</f>
        <v>-3750</v>
      </c>
      <c r="J39" s="4"/>
      <c r="K39" s="4">
        <f>K40-K38</f>
        <v>10300</v>
      </c>
      <c r="M39" s="15">
        <v>2</v>
      </c>
    </row>
    <row r="40" spans="1:13">
      <c r="B40" t="s">
        <v>17</v>
      </c>
      <c r="I40" s="9">
        <v>724500</v>
      </c>
      <c r="J40" s="9"/>
      <c r="K40" s="9">
        <v>865000</v>
      </c>
      <c r="M40" s="15">
        <v>2</v>
      </c>
    </row>
    <row r="41" spans="1:13">
      <c r="M41" s="15"/>
    </row>
    <row r="42" spans="1:13">
      <c r="M42" s="15"/>
    </row>
    <row r="43" spans="1:13">
      <c r="B43" t="s">
        <v>3</v>
      </c>
      <c r="I43" s="9">
        <f>I22-I40</f>
        <v>-133250</v>
      </c>
      <c r="K43" s="9">
        <f>K22-K40</f>
        <v>-63000</v>
      </c>
      <c r="M43" s="15">
        <v>2</v>
      </c>
    </row>
    <row r="44" spans="1:13">
      <c r="M44" s="15"/>
    </row>
    <row r="45" spans="1:13">
      <c r="M45" s="15"/>
    </row>
    <row r="46" spans="1:13">
      <c r="A46" t="s">
        <v>24</v>
      </c>
      <c r="B46" s="2" t="s">
        <v>25</v>
      </c>
      <c r="I46" s="2">
        <v>2016</v>
      </c>
      <c r="J46" s="2"/>
      <c r="K46" s="2">
        <v>2017</v>
      </c>
      <c r="M46" s="15"/>
    </row>
    <row r="47" spans="1:13">
      <c r="M47" s="15"/>
    </row>
    <row r="48" spans="1:13">
      <c r="B48" t="s">
        <v>26</v>
      </c>
      <c r="M48" s="15"/>
    </row>
    <row r="49" spans="1:13">
      <c r="B49" t="s">
        <v>19</v>
      </c>
      <c r="I49" s="5">
        <f>I28</f>
        <v>80000</v>
      </c>
      <c r="J49" s="5"/>
      <c r="K49" s="5">
        <f>K28</f>
        <v>75000</v>
      </c>
      <c r="M49" s="15">
        <v>2</v>
      </c>
    </row>
    <row r="50" spans="1:13">
      <c r="B50" t="s">
        <v>27</v>
      </c>
      <c r="I50" s="4">
        <f>G51</f>
        <v>12000</v>
      </c>
      <c r="J50" s="4"/>
      <c r="K50" s="4">
        <f>G52</f>
        <v>17075</v>
      </c>
      <c r="M50" s="15">
        <v>4</v>
      </c>
    </row>
    <row r="51" spans="1:13">
      <c r="B51" t="s">
        <v>13</v>
      </c>
      <c r="C51" s="3">
        <f>I30</f>
        <v>63250</v>
      </c>
      <c r="D51" s="12" t="s">
        <v>28</v>
      </c>
      <c r="E51" s="3">
        <f>I14</f>
        <v>51250</v>
      </c>
      <c r="F51" s="12" t="s">
        <v>12</v>
      </c>
      <c r="G51" s="3">
        <f>C51-E51</f>
        <v>12000</v>
      </c>
      <c r="I51" s="3"/>
      <c r="J51" s="3"/>
      <c r="K51" s="3"/>
      <c r="M51" s="15"/>
    </row>
    <row r="52" spans="1:13">
      <c r="B52" t="s">
        <v>14</v>
      </c>
      <c r="C52" s="3">
        <f>K30</f>
        <v>75200</v>
      </c>
      <c r="D52" s="12" t="s">
        <v>28</v>
      </c>
      <c r="E52" s="3">
        <f>K14</f>
        <v>58125</v>
      </c>
      <c r="F52" s="12" t="s">
        <v>12</v>
      </c>
      <c r="G52" s="3">
        <f>C52-E52</f>
        <v>17075</v>
      </c>
      <c r="I52" s="3"/>
      <c r="J52" s="3"/>
      <c r="K52" s="3"/>
      <c r="M52" s="15"/>
    </row>
    <row r="53" spans="1:13">
      <c r="B53" t="s">
        <v>29</v>
      </c>
      <c r="I53" s="4">
        <f>I49+I50</f>
        <v>92000</v>
      </c>
      <c r="J53" s="4"/>
      <c r="K53" s="4">
        <f>K49+K50</f>
        <v>92075</v>
      </c>
      <c r="M53" s="15">
        <v>2</v>
      </c>
    </row>
    <row r="54" spans="1:13">
      <c r="I54" s="3"/>
      <c r="J54" s="3"/>
      <c r="K54" s="3"/>
      <c r="M54" s="15"/>
    </row>
    <row r="55" spans="1:13">
      <c r="B55" t="s">
        <v>30</v>
      </c>
      <c r="I55" s="3"/>
      <c r="J55" s="3"/>
      <c r="K55" s="3"/>
      <c r="M55" s="15"/>
    </row>
    <row r="56" spans="1:13">
      <c r="B56" t="s">
        <v>22</v>
      </c>
      <c r="I56" s="3">
        <f>I39</f>
        <v>-3750</v>
      </c>
      <c r="J56" s="3"/>
      <c r="K56" s="3">
        <f>K39</f>
        <v>10300</v>
      </c>
      <c r="M56" s="15">
        <v>2</v>
      </c>
    </row>
    <row r="57" spans="1:13">
      <c r="B57" t="s">
        <v>15</v>
      </c>
      <c r="I57" s="3"/>
      <c r="J57" s="3"/>
      <c r="K57" s="3"/>
      <c r="M57" s="15"/>
    </row>
    <row r="58" spans="1:13">
      <c r="B58" t="s">
        <v>16</v>
      </c>
      <c r="I58" s="4">
        <f>-I21</f>
        <v>65000</v>
      </c>
      <c r="J58" s="4"/>
      <c r="K58" s="4">
        <f>-K21</f>
        <v>-57625</v>
      </c>
      <c r="M58" s="15">
        <v>2</v>
      </c>
    </row>
    <row r="59" spans="1:13">
      <c r="B59" t="s">
        <v>31</v>
      </c>
      <c r="I59" s="4">
        <f>I56+I58</f>
        <v>61250</v>
      </c>
      <c r="J59" s="4"/>
      <c r="K59" s="4">
        <f>K56+K58</f>
        <v>-47325</v>
      </c>
      <c r="M59" s="15">
        <v>2</v>
      </c>
    </row>
    <row r="60" spans="1:13">
      <c r="M60" s="15"/>
    </row>
    <row r="61" spans="1:13">
      <c r="B61" t="s">
        <v>32</v>
      </c>
      <c r="I61" s="9">
        <f>I53+I59</f>
        <v>153250</v>
      </c>
      <c r="J61" s="9"/>
      <c r="K61" s="9">
        <f>K53+K59</f>
        <v>44750</v>
      </c>
      <c r="M61" s="15">
        <v>2</v>
      </c>
    </row>
    <row r="62" spans="1:13">
      <c r="M62" s="15"/>
    </row>
    <row r="63" spans="1:13">
      <c r="M63" s="15"/>
    </row>
    <row r="64" spans="1:13">
      <c r="A64" t="s">
        <v>33</v>
      </c>
      <c r="B64" s="13" t="s">
        <v>34</v>
      </c>
      <c r="M64" s="15"/>
    </row>
    <row r="65" spans="2:13">
      <c r="B65" t="s">
        <v>35</v>
      </c>
      <c r="C65" t="s">
        <v>36</v>
      </c>
      <c r="I65" s="3">
        <f>I53</f>
        <v>92000</v>
      </c>
      <c r="M65" s="15">
        <v>1</v>
      </c>
    </row>
    <row r="66" spans="2:13">
      <c r="C66" t="s">
        <v>37</v>
      </c>
      <c r="I66" s="3">
        <f>I59</f>
        <v>61250</v>
      </c>
      <c r="M66" s="15">
        <v>1</v>
      </c>
    </row>
    <row r="67" spans="2:13">
      <c r="D67" t="s">
        <v>38</v>
      </c>
      <c r="K67" s="3">
        <f>I61</f>
        <v>153250</v>
      </c>
      <c r="M67" s="15">
        <v>1</v>
      </c>
    </row>
    <row r="68" spans="2:13">
      <c r="M68" s="15"/>
    </row>
    <row r="69" spans="2:13">
      <c r="B69" t="s">
        <v>39</v>
      </c>
      <c r="C69" t="s">
        <v>40</v>
      </c>
      <c r="I69" s="3">
        <f>I12</f>
        <v>100000</v>
      </c>
      <c r="M69" s="15">
        <v>1</v>
      </c>
    </row>
    <row r="70" spans="2:13">
      <c r="D70" t="s">
        <v>41</v>
      </c>
      <c r="K70" s="3">
        <f>I69</f>
        <v>100000</v>
      </c>
      <c r="M70" s="15">
        <v>1</v>
      </c>
    </row>
    <row r="71" spans="2:13">
      <c r="M71" s="15"/>
    </row>
    <row r="72" spans="2:13">
      <c r="M72" s="15"/>
    </row>
    <row r="73" spans="2:13">
      <c r="B73" s="2" t="s">
        <v>14</v>
      </c>
      <c r="M73" s="15"/>
    </row>
    <row r="74" spans="2:13">
      <c r="B74" t="s">
        <v>35</v>
      </c>
      <c r="C74" t="s">
        <v>36</v>
      </c>
      <c r="I74" s="3">
        <f>K53</f>
        <v>92075</v>
      </c>
      <c r="M74" s="15">
        <v>1</v>
      </c>
    </row>
    <row r="75" spans="2:13">
      <c r="D75" t="s">
        <v>42</v>
      </c>
      <c r="K75" s="3">
        <f>-K59</f>
        <v>47325</v>
      </c>
      <c r="M75" s="15">
        <v>1</v>
      </c>
    </row>
    <row r="76" spans="2:13">
      <c r="D76" t="s">
        <v>38</v>
      </c>
      <c r="K76" s="3">
        <f>K61</f>
        <v>44750</v>
      </c>
      <c r="M76" s="15">
        <v>1</v>
      </c>
    </row>
    <row r="77" spans="2:13">
      <c r="M77" s="15"/>
    </row>
    <row r="78" spans="2:13">
      <c r="B78" t="s">
        <v>39</v>
      </c>
      <c r="C78" t="s">
        <v>40</v>
      </c>
      <c r="I78" s="3">
        <f>K12</f>
        <v>115000</v>
      </c>
      <c r="M78" s="15">
        <v>1</v>
      </c>
    </row>
    <row r="79" spans="2:13">
      <c r="D79" t="s">
        <v>41</v>
      </c>
      <c r="K79" s="3">
        <f>I78</f>
        <v>115000</v>
      </c>
      <c r="M79" s="15">
        <v>1</v>
      </c>
    </row>
    <row r="80" spans="2:13">
      <c r="M80" s="15"/>
    </row>
    <row r="81" spans="1:13">
      <c r="M81" s="15"/>
    </row>
    <row r="82" spans="1:13">
      <c r="A82" t="s">
        <v>43</v>
      </c>
      <c r="I82" s="2">
        <v>2016</v>
      </c>
      <c r="J82" s="2"/>
      <c r="K82" s="2">
        <v>2017</v>
      </c>
      <c r="M82" s="15"/>
    </row>
    <row r="83" spans="1:13">
      <c r="M83" s="15"/>
    </row>
    <row r="84" spans="1:13">
      <c r="B84" t="s">
        <v>44</v>
      </c>
      <c r="I84" s="5">
        <f>I22</f>
        <v>591250</v>
      </c>
      <c r="K84" s="5">
        <f>K22</f>
        <v>802000</v>
      </c>
      <c r="M84" s="15">
        <v>2</v>
      </c>
    </row>
    <row r="85" spans="1:13">
      <c r="B85" t="s">
        <v>45</v>
      </c>
      <c r="I85" s="4">
        <f>-I40</f>
        <v>-724500</v>
      </c>
      <c r="K85" s="4">
        <f>-K40</f>
        <v>-865000</v>
      </c>
      <c r="M85" s="15">
        <v>2</v>
      </c>
    </row>
    <row r="86" spans="1:13">
      <c r="B86" t="s">
        <v>3</v>
      </c>
      <c r="I86" s="9">
        <f>I84+I85</f>
        <v>-133250</v>
      </c>
      <c r="K86" s="9">
        <f>K84+K85</f>
        <v>-63000</v>
      </c>
      <c r="M86" s="15">
        <v>2</v>
      </c>
    </row>
    <row r="87" spans="1:13">
      <c r="M87" s="15"/>
    </row>
    <row r="88" spans="1:13">
      <c r="M88" s="15"/>
    </row>
    <row r="89" spans="1:13">
      <c r="B89" t="s">
        <v>46</v>
      </c>
      <c r="I89" s="5">
        <f>I6</f>
        <v>-80000</v>
      </c>
      <c r="K89" s="5">
        <f>I92</f>
        <v>-133250</v>
      </c>
      <c r="M89" s="15">
        <v>2</v>
      </c>
    </row>
    <row r="90" spans="1:13">
      <c r="B90" t="s">
        <v>47</v>
      </c>
      <c r="I90" s="3">
        <f>-K67</f>
        <v>-153250</v>
      </c>
      <c r="K90" s="3">
        <f>-K76</f>
        <v>-44750</v>
      </c>
      <c r="M90" s="15">
        <v>2</v>
      </c>
    </row>
    <row r="91" spans="1:13">
      <c r="B91" t="s">
        <v>48</v>
      </c>
      <c r="I91" s="4">
        <f>I69</f>
        <v>100000</v>
      </c>
      <c r="K91" s="4">
        <f>I78</f>
        <v>115000</v>
      </c>
      <c r="M91" s="15">
        <v>2</v>
      </c>
    </row>
    <row r="92" spans="1:13">
      <c r="B92" t="s">
        <v>49</v>
      </c>
      <c r="I92" s="9">
        <f>I89+I90+I91</f>
        <v>-133250</v>
      </c>
      <c r="K92" s="9">
        <f>K89+K90+K91</f>
        <v>-63000</v>
      </c>
      <c r="M92" s="15">
        <v>2</v>
      </c>
    </row>
    <row r="93" spans="1:13">
      <c r="M93" s="15"/>
    </row>
    <row r="94" spans="1:13">
      <c r="M94" s="15"/>
    </row>
    <row r="95" spans="1:13">
      <c r="A95" t="s">
        <v>50</v>
      </c>
      <c r="B95" s="2" t="s">
        <v>51</v>
      </c>
      <c r="I95" s="2">
        <v>2016</v>
      </c>
      <c r="J95" s="2"/>
      <c r="K95" s="2">
        <v>2017</v>
      </c>
      <c r="M95" s="15"/>
    </row>
    <row r="96" spans="1:13">
      <c r="M96" s="15"/>
    </row>
    <row r="97" spans="2:13">
      <c r="B97" t="s">
        <v>52</v>
      </c>
      <c r="M97" s="15"/>
    </row>
    <row r="98" spans="2:13">
      <c r="C98" t="s">
        <v>53</v>
      </c>
      <c r="I98" s="5">
        <f>-I53</f>
        <v>-92000</v>
      </c>
      <c r="J98" s="5"/>
      <c r="K98" s="5">
        <f>-K53</f>
        <v>-92075</v>
      </c>
      <c r="M98" s="15">
        <v>2</v>
      </c>
    </row>
    <row r="99" spans="2:13">
      <c r="M99" s="15"/>
    </row>
    <row r="100" spans="2:13">
      <c r="B100" t="s">
        <v>54</v>
      </c>
      <c r="M100" s="15"/>
    </row>
    <row r="101" spans="2:13">
      <c r="C101" t="s">
        <v>55</v>
      </c>
      <c r="I101" s="4">
        <f>-I59</f>
        <v>-61250</v>
      </c>
      <c r="J101" s="2"/>
      <c r="K101" s="4">
        <f>-K59</f>
        <v>47325</v>
      </c>
      <c r="M101" s="15">
        <v>2</v>
      </c>
    </row>
    <row r="102" spans="2:13">
      <c r="M102" s="15"/>
    </row>
    <row r="103" spans="2:13">
      <c r="B103" t="s">
        <v>56</v>
      </c>
      <c r="I103" s="9">
        <f>I98+I101</f>
        <v>-153250</v>
      </c>
      <c r="J103" s="5"/>
      <c r="K103" s="9">
        <f>K98+K101</f>
        <v>-44750</v>
      </c>
      <c r="M103" s="15">
        <v>2</v>
      </c>
    </row>
    <row r="104" spans="2:13">
      <c r="M104" s="15"/>
    </row>
    <row r="105" spans="2:13">
      <c r="M105" s="15"/>
    </row>
    <row r="106" spans="2:13">
      <c r="B106" s="2" t="s">
        <v>57</v>
      </c>
      <c r="M106" s="15"/>
    </row>
    <row r="107" spans="2:13">
      <c r="M107" s="15"/>
    </row>
    <row r="108" spans="2:13">
      <c r="B108" s="2" t="s">
        <v>58</v>
      </c>
      <c r="M108" s="15"/>
    </row>
    <row r="109" spans="2:13">
      <c r="M109" s="15"/>
    </row>
    <row r="110" spans="2:13">
      <c r="B110" s="2" t="s">
        <v>59</v>
      </c>
      <c r="M110" s="15"/>
    </row>
    <row r="111" spans="2:13">
      <c r="C111" t="s">
        <v>60</v>
      </c>
      <c r="I111" s="9">
        <f>-I92</f>
        <v>133250</v>
      </c>
      <c r="J111" s="2"/>
      <c r="K111" s="9">
        <f>-K92</f>
        <v>63000</v>
      </c>
      <c r="M111" s="15">
        <v>2</v>
      </c>
    </row>
    <row r="112" spans="2:13">
      <c r="M112" s="15"/>
    </row>
    <row r="113" spans="1:13">
      <c r="M113" s="15"/>
    </row>
    <row r="114" spans="1:13">
      <c r="B114" s="2" t="s">
        <v>61</v>
      </c>
      <c r="M114" s="15"/>
    </row>
    <row r="115" spans="1:13">
      <c r="M115" s="15"/>
    </row>
    <row r="116" spans="1:13">
      <c r="B116" s="2" t="s">
        <v>62</v>
      </c>
      <c r="M116" s="15"/>
    </row>
    <row r="117" spans="1:13">
      <c r="M117" s="15"/>
    </row>
    <row r="118" spans="1:13">
      <c r="B118" t="s">
        <v>63</v>
      </c>
      <c r="I118" s="5">
        <f>I103</f>
        <v>-153250</v>
      </c>
      <c r="K118" s="5">
        <f>K103</f>
        <v>-44750</v>
      </c>
      <c r="M118" s="15">
        <v>2</v>
      </c>
    </row>
    <row r="119" spans="1:13">
      <c r="M119" s="15"/>
    </row>
    <row r="120" spans="1:13">
      <c r="B120" s="2" t="s">
        <v>64</v>
      </c>
      <c r="M120" s="15"/>
    </row>
    <row r="121" spans="1:13">
      <c r="M121" s="15"/>
    </row>
    <row r="122" spans="1:13">
      <c r="B122" t="s">
        <v>65</v>
      </c>
      <c r="I122" s="9">
        <f>-(I92-I89)</f>
        <v>53250</v>
      </c>
      <c r="K122" s="9">
        <f>-(K92-K89)</f>
        <v>-70250</v>
      </c>
      <c r="M122" s="15">
        <v>2</v>
      </c>
    </row>
    <row r="123" spans="1:13">
      <c r="M123" s="15"/>
    </row>
    <row r="124" spans="1:13">
      <c r="B124" t="s">
        <v>66</v>
      </c>
      <c r="I124" s="9">
        <f>I118+I122</f>
        <v>-100000</v>
      </c>
      <c r="K124" s="9">
        <f>K118+K122</f>
        <v>-115000</v>
      </c>
      <c r="M124" s="16">
        <v>2</v>
      </c>
    </row>
    <row r="125" spans="1:13">
      <c r="M125" s="15"/>
    </row>
    <row r="126" spans="1:13">
      <c r="M126" s="15"/>
    </row>
    <row r="127" spans="1:13" ht="25">
      <c r="A127" s="11" t="s">
        <v>67</v>
      </c>
      <c r="M127" s="17">
        <f>SUM(M4:M124)</f>
        <v>91</v>
      </c>
    </row>
  </sheetData>
  <phoneticPr fontId="8" type="noConversion"/>
  <pageMargins left="0.75" right="0.75" top="1" bottom="1" header="0.5" footer="0.5"/>
  <pageSetup scale="59" fitToHeight="2"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Sheldon Weatherstone</dc:creator>
  <cp:lastModifiedBy>Sheldon Weatherstone</cp:lastModifiedBy>
  <cp:lastPrinted>2016-10-14T01:22:26Z</cp:lastPrinted>
  <dcterms:created xsi:type="dcterms:W3CDTF">2016-10-13T21:27:53Z</dcterms:created>
  <dcterms:modified xsi:type="dcterms:W3CDTF">2016-10-14T01:30:18Z</dcterms:modified>
</cp:coreProperties>
</file>