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5007"/>
  <workbookPr showInkAnnotation="0" autoCompressPictures="0"/>
  <bookViews>
    <workbookView xWindow="0" yWindow="0" windowWidth="25600" windowHeight="14220" tabRatio="500" activeTab="1"/>
  </bookViews>
  <sheets>
    <sheet name="Question 5" sheetId="1" r:id="rId1"/>
    <sheet name="Question 6" sheetId="2" r:id="rId2"/>
    <sheet name="Question 14" sheetId="3" r:id="rId3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D34" i="3" l="1"/>
  <c r="C34" i="3"/>
  <c r="C17" i="3"/>
  <c r="D17" i="3"/>
  <c r="D26" i="3"/>
  <c r="D27" i="3"/>
  <c r="D28" i="3"/>
  <c r="D29" i="3"/>
  <c r="D30" i="3"/>
  <c r="D31" i="3"/>
  <c r="D32" i="3"/>
  <c r="D33" i="3"/>
  <c r="D25" i="3"/>
  <c r="D9" i="3"/>
  <c r="D10" i="3"/>
  <c r="D11" i="3"/>
  <c r="D12" i="3"/>
  <c r="D13" i="3"/>
  <c r="D14" i="3"/>
  <c r="D15" i="3"/>
  <c r="D16" i="3"/>
  <c r="D8" i="3"/>
  <c r="C78" i="2"/>
  <c r="C40" i="1"/>
  <c r="C39" i="1"/>
  <c r="C27" i="1"/>
  <c r="C26" i="1"/>
  <c r="C14" i="1"/>
  <c r="C13" i="1"/>
  <c r="C76" i="2"/>
  <c r="C75" i="2"/>
  <c r="D67" i="2"/>
  <c r="D6" i="2"/>
  <c r="D7" i="2"/>
  <c r="D8" i="2"/>
  <c r="D9" i="2"/>
  <c r="D10" i="2"/>
  <c r="D11" i="2"/>
  <c r="D12" i="2"/>
  <c r="D13" i="2"/>
  <c r="D14" i="2"/>
  <c r="D15" i="2"/>
  <c r="D16" i="2"/>
  <c r="D17" i="2"/>
  <c r="D18" i="2"/>
  <c r="D19" i="2"/>
  <c r="D20" i="2"/>
  <c r="D21" i="2"/>
  <c r="D22" i="2"/>
  <c r="D23" i="2"/>
  <c r="D24" i="2"/>
  <c r="D25" i="2"/>
  <c r="D26" i="2"/>
  <c r="D27" i="2"/>
  <c r="D28" i="2"/>
  <c r="D29" i="2"/>
  <c r="D30" i="2"/>
  <c r="D31" i="2"/>
  <c r="D32" i="2"/>
  <c r="D33" i="2"/>
  <c r="D34" i="2"/>
  <c r="D35" i="2"/>
  <c r="D36" i="2"/>
  <c r="D37" i="2"/>
  <c r="D38" i="2"/>
  <c r="D39" i="2"/>
  <c r="D40" i="2"/>
  <c r="D41" i="2"/>
  <c r="D42" i="2"/>
  <c r="D43" i="2"/>
  <c r="D44" i="2"/>
  <c r="D45" i="2"/>
  <c r="D46" i="2"/>
  <c r="D47" i="2"/>
  <c r="D48" i="2"/>
  <c r="D49" i="2"/>
  <c r="D50" i="2"/>
  <c r="D51" i="2"/>
  <c r="D52" i="2"/>
  <c r="D53" i="2"/>
  <c r="D54" i="2"/>
  <c r="D55" i="2"/>
  <c r="D56" i="2"/>
  <c r="D57" i="2"/>
  <c r="D58" i="2"/>
  <c r="D59" i="2"/>
  <c r="D60" i="2"/>
  <c r="D61" i="2"/>
  <c r="D62" i="2"/>
  <c r="D63" i="2"/>
  <c r="D64" i="2"/>
  <c r="D65" i="2"/>
  <c r="D66" i="2"/>
  <c r="D5" i="2"/>
  <c r="F32" i="1"/>
  <c r="F33" i="1"/>
  <c r="F34" i="1"/>
  <c r="F35" i="1"/>
  <c r="F31" i="1"/>
  <c r="F19" i="1"/>
  <c r="F20" i="1"/>
  <c r="F21" i="1"/>
  <c r="F22" i="1"/>
  <c r="F18" i="1"/>
  <c r="F6" i="1"/>
  <c r="F7" i="1"/>
  <c r="F8" i="1"/>
  <c r="F9" i="1"/>
  <c r="F5" i="1"/>
  <c r="C6" i="2"/>
  <c r="C7" i="2"/>
  <c r="C8" i="2"/>
  <c r="C9" i="2"/>
  <c r="C10" i="2"/>
  <c r="C11" i="2"/>
  <c r="C12" i="2"/>
  <c r="C13" i="2"/>
  <c r="C14" i="2"/>
  <c r="C15" i="2"/>
  <c r="C16" i="2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35" i="2"/>
  <c r="C36" i="2"/>
  <c r="C37" i="2"/>
  <c r="C38" i="2"/>
  <c r="C39" i="2"/>
  <c r="C40" i="2"/>
  <c r="C41" i="2"/>
  <c r="C42" i="2"/>
  <c r="C43" i="2"/>
  <c r="C44" i="2"/>
  <c r="C45" i="2"/>
  <c r="C46" i="2"/>
  <c r="C47" i="2"/>
  <c r="C48" i="2"/>
  <c r="C49" i="2"/>
  <c r="C50" i="2"/>
  <c r="C51" i="2"/>
  <c r="C52" i="2"/>
  <c r="C53" i="2"/>
  <c r="C54" i="2"/>
  <c r="C55" i="2"/>
  <c r="C56" i="2"/>
  <c r="C57" i="2"/>
  <c r="C58" i="2"/>
  <c r="C59" i="2"/>
  <c r="C60" i="2"/>
  <c r="C61" i="2"/>
  <c r="C62" i="2"/>
  <c r="C63" i="2"/>
  <c r="C64" i="2"/>
  <c r="C65" i="2"/>
  <c r="C66" i="2"/>
  <c r="C5" i="2"/>
  <c r="C69" i="2"/>
  <c r="C73" i="2"/>
  <c r="C72" i="2"/>
  <c r="C71" i="2"/>
  <c r="B67" i="2"/>
  <c r="G31" i="1"/>
  <c r="G32" i="1"/>
  <c r="G33" i="1"/>
  <c r="G34" i="1"/>
  <c r="G35" i="1"/>
  <c r="E35" i="1"/>
  <c r="G36" i="1"/>
  <c r="G20" i="1"/>
  <c r="G18" i="1"/>
  <c r="G19" i="1"/>
  <c r="G21" i="1"/>
  <c r="G22" i="1"/>
  <c r="G23" i="1"/>
  <c r="G6" i="1"/>
  <c r="G7" i="1"/>
  <c r="G8" i="1"/>
  <c r="G9" i="1"/>
  <c r="G5" i="1"/>
  <c r="D10" i="1"/>
  <c r="E5" i="1"/>
  <c r="E6" i="1"/>
  <c r="E7" i="1"/>
  <c r="E8" i="1"/>
  <c r="E9" i="1"/>
  <c r="G10" i="1"/>
  <c r="E31" i="1"/>
  <c r="E32" i="1"/>
  <c r="E33" i="1"/>
  <c r="E34" i="1"/>
  <c r="E36" i="1"/>
  <c r="D36" i="1"/>
  <c r="E18" i="1"/>
  <c r="E19" i="1"/>
  <c r="E20" i="1"/>
  <c r="E21" i="1"/>
  <c r="E22" i="1"/>
  <c r="E23" i="1"/>
  <c r="D23" i="1"/>
  <c r="E10" i="1"/>
</calcChain>
</file>

<file path=xl/sharedStrings.xml><?xml version="1.0" encoding="utf-8"?>
<sst xmlns="http://schemas.openxmlformats.org/spreadsheetml/2006/main" count="100" uniqueCount="51">
  <si>
    <t>#5)</t>
  </si>
  <si>
    <t>Delais ( en jours ouvrables)</t>
  </si>
  <si>
    <t>1 &lt;= X &lt; 5</t>
  </si>
  <si>
    <t>5 &lt;= X &lt; 9</t>
  </si>
  <si>
    <t>9 &lt;= X &lt; 13</t>
  </si>
  <si>
    <t>13 &lt;= X &lt; 17</t>
  </si>
  <si>
    <t>17 &lt;= X &lt; 21</t>
  </si>
  <si>
    <t>Total</t>
  </si>
  <si>
    <t>REVUES</t>
  </si>
  <si>
    <t>fixi</t>
  </si>
  <si>
    <t>Points Milieu - xi</t>
  </si>
  <si>
    <t>RAPPORTS</t>
  </si>
  <si>
    <t>COMMUNIQUÉS</t>
  </si>
  <si>
    <t>Fréquence  - fi</t>
  </si>
  <si>
    <t>Fréquence - fi</t>
  </si>
  <si>
    <t xml:space="preserve">(xi - x) </t>
  </si>
  <si>
    <t>fi (xi - x)^2</t>
  </si>
  <si>
    <t>#6)</t>
  </si>
  <si>
    <t>Sujet</t>
  </si>
  <si>
    <t>Perception des formes - xi</t>
  </si>
  <si>
    <t>(xi - x)</t>
  </si>
  <si>
    <t>a) Moyenne (x)</t>
  </si>
  <si>
    <t xml:space="preserve">a) Moyenne (x) </t>
  </si>
  <si>
    <t>(xi-x)^2</t>
  </si>
  <si>
    <t xml:space="preserve">b) Variance (s^2) </t>
  </si>
  <si>
    <t>b) L'écart-type (s)</t>
  </si>
  <si>
    <t>c) L'écart-type (s)</t>
  </si>
  <si>
    <t>Étendue = xmax - xmin</t>
  </si>
  <si>
    <t>b) x  max =</t>
  </si>
  <si>
    <t>x min =</t>
  </si>
  <si>
    <t>b) Variance (s^2)</t>
  </si>
  <si>
    <t>Écart-type (s)</t>
  </si>
  <si>
    <t>c) Coefficient de Variation (CV)</t>
  </si>
  <si>
    <t>#14)</t>
  </si>
  <si>
    <t>REVUE A - Distribution de l'âge des lecteurs et des lectrices</t>
  </si>
  <si>
    <t>15 &lt;= X &lt; 20</t>
  </si>
  <si>
    <t>20 &lt;= X &lt; 25</t>
  </si>
  <si>
    <t>25 &lt;= X &lt; 30</t>
  </si>
  <si>
    <t>30 &lt;= X &lt; 35</t>
  </si>
  <si>
    <t>35 &lt;= X &lt; 40</t>
  </si>
  <si>
    <t>40 &lt;= X &lt; 45</t>
  </si>
  <si>
    <t>45 &lt;= X &lt; 50</t>
  </si>
  <si>
    <t>50 &lt;= X &lt; 55</t>
  </si>
  <si>
    <t>55 &lt;= X &lt; 60</t>
  </si>
  <si>
    <t>REVUE B  - Distribution de l'âge des lecteurs et des lectrices</t>
  </si>
  <si>
    <t>a)</t>
  </si>
  <si>
    <t>Portions de lecteurs et lectrices - fi</t>
  </si>
  <si>
    <t xml:space="preserve">Âge en années </t>
  </si>
  <si>
    <t>b) Moyenne</t>
  </si>
  <si>
    <t>Fi</t>
  </si>
  <si>
    <t>c) Médiane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</si>
</sst>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(&quot;$&quot;* #,##0.00_);_(&quot;$&quot;* \(#,##0.00\);_(&quot;$&quot;* &quot;-&quot;??_);_(@_)"/>
  </numFmts>
  <fonts count="9" x14ac:knownFonts="1">
    <font>
      <sz val="12"/>
      <color theme="1"/>
      <name val="Calibri"/>
      <family val="2"/>
      <charset val="129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u/>
      <sz val="12"/>
      <color theme="1"/>
      <name val="Calibri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b/>
      <u/>
      <sz val="14"/>
      <color theme="1"/>
      <name val="Calibri"/>
      <scheme val="minor"/>
    </font>
    <font>
      <sz val="12"/>
      <color rgb="FF000000"/>
      <name val="Calibri"/>
      <family val="2"/>
      <scheme val="minor"/>
    </font>
    <font>
      <b/>
      <sz val="12"/>
      <color rgb="FF000000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3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</cellStyleXfs>
  <cellXfs count="24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 applyAlignment="1">
      <alignment vertical="center"/>
    </xf>
    <xf numFmtId="0" fontId="0" fillId="0" borderId="0" xfId="0" applyFont="1" applyAlignment="1">
      <alignment vertical="center"/>
    </xf>
    <xf numFmtId="0" fontId="3" fillId="0" borderId="0" xfId="0" applyFont="1"/>
    <xf numFmtId="0" fontId="0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2" fontId="0" fillId="0" borderId="0" xfId="0" applyNumberFormat="1"/>
    <xf numFmtId="2" fontId="2" fillId="0" borderId="0" xfId="0" applyNumberFormat="1" applyFont="1"/>
    <xf numFmtId="0" fontId="2" fillId="0" borderId="0" xfId="0" applyFont="1" applyAlignment="1">
      <alignment horizontal="left" indent="1"/>
    </xf>
    <xf numFmtId="2" fontId="2" fillId="0" borderId="0" xfId="0" applyNumberFormat="1" applyFont="1" applyAlignment="1">
      <alignment horizontal="center"/>
    </xf>
    <xf numFmtId="0" fontId="7" fillId="0" borderId="0" xfId="0" applyFont="1" applyAlignment="1">
      <alignment horizontal="center"/>
    </xf>
    <xf numFmtId="2" fontId="0" fillId="0" borderId="0" xfId="0" applyNumberFormat="1" applyAlignment="1">
      <alignment horizontal="center"/>
    </xf>
    <xf numFmtId="0" fontId="8" fillId="0" borderId="0" xfId="0" applyFont="1" applyAlignment="1">
      <alignment horizontal="center"/>
    </xf>
    <xf numFmtId="10" fontId="2" fillId="0" borderId="0" xfId="2" applyNumberFormat="1" applyFont="1" applyAlignment="1">
      <alignment horizontal="center"/>
    </xf>
    <xf numFmtId="0" fontId="0" fillId="0" borderId="0" xfId="0" applyFont="1"/>
    <xf numFmtId="0" fontId="0" fillId="0" borderId="0" xfId="0" applyFont="1" applyAlignment="1">
      <alignment horizontal="center"/>
    </xf>
    <xf numFmtId="2" fontId="0" fillId="0" borderId="0" xfId="1" applyNumberFormat="1" applyFont="1" applyAlignment="1">
      <alignment horizontal="center"/>
    </xf>
    <xf numFmtId="0" fontId="2" fillId="0" borderId="0" xfId="0" applyFont="1" applyAlignment="1">
      <alignment horizontal="left" indent="1"/>
    </xf>
    <xf numFmtId="0" fontId="8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</cellXfs>
  <cellStyles count="33">
    <cellStyle name="Currency" xfId="1" builtinId="4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Followed Hyperlink" xfId="16" builtinId="9" hidden="1"/>
    <cellStyle name="Followed Hyperlink" xfId="18" builtinId="9" hidden="1"/>
    <cellStyle name="Followed Hyperlink" xfId="20" builtinId="9" hidden="1"/>
    <cellStyle name="Followed Hyperlink" xfId="22" builtinId="9" hidden="1"/>
    <cellStyle name="Followed Hyperlink" xfId="24" builtinId="9" hidden="1"/>
    <cellStyle name="Followed Hyperlink" xfId="26" builtinId="9" hidden="1"/>
    <cellStyle name="Followed Hyperlink" xfId="28" builtinId="9" hidden="1"/>
    <cellStyle name="Followed Hyperlink" xfId="30" builtinId="9" hidden="1"/>
    <cellStyle name="Followed Hyperlink" xfId="32" builtinId="9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Hyperlink" xfId="17" builtinId="8" hidden="1"/>
    <cellStyle name="Hyperlink" xfId="19" builtinId="8" hidden="1"/>
    <cellStyle name="Hyperlink" xfId="21" builtinId="8" hidden="1"/>
    <cellStyle name="Hyperlink" xfId="23" builtinId="8" hidden="1"/>
    <cellStyle name="Hyperlink" xfId="25" builtinId="8" hidden="1"/>
    <cellStyle name="Hyperlink" xfId="27" builtinId="8" hidden="1"/>
    <cellStyle name="Hyperlink" xfId="29" builtinId="8" hidden="1"/>
    <cellStyle name="Hyperlink" xfId="31" builtinId="8" hidden="1"/>
    <cellStyle name="Normal" xfId="0" builtinId="0"/>
    <cellStyle name="Percent" xfId="2" builtinId="5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7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0"/>
  <sheetViews>
    <sheetView workbookViewId="0">
      <selection activeCell="E5" sqref="E5"/>
    </sheetView>
  </sheetViews>
  <sheetFormatPr baseColWidth="10" defaultRowHeight="15" x14ac:dyDescent="0"/>
  <cols>
    <col min="1" max="1" width="27.5" customWidth="1"/>
    <col min="2" max="2" width="19.1640625" customWidth="1"/>
    <col min="3" max="3" width="12.33203125" customWidth="1"/>
    <col min="4" max="4" width="28.5" customWidth="1"/>
  </cols>
  <sheetData>
    <row r="1" spans="1:7">
      <c r="A1" s="1" t="s">
        <v>0</v>
      </c>
      <c r="B1" s="1"/>
      <c r="C1" s="1"/>
    </row>
    <row r="2" spans="1:7">
      <c r="A2" s="1"/>
      <c r="B2" s="1"/>
      <c r="C2" s="1"/>
    </row>
    <row r="3" spans="1:7" ht="18">
      <c r="A3" s="9" t="s">
        <v>8</v>
      </c>
      <c r="B3" s="6"/>
      <c r="C3" s="6"/>
    </row>
    <row r="4" spans="1:7">
      <c r="A4" s="4" t="s">
        <v>1</v>
      </c>
      <c r="B4" s="4" t="s">
        <v>10</v>
      </c>
      <c r="C4" s="4"/>
      <c r="D4" s="1" t="s">
        <v>13</v>
      </c>
      <c r="E4" s="1" t="s">
        <v>9</v>
      </c>
      <c r="F4" s="1" t="s">
        <v>15</v>
      </c>
      <c r="G4" s="1" t="s">
        <v>16</v>
      </c>
    </row>
    <row r="5" spans="1:7">
      <c r="A5" s="5" t="s">
        <v>2</v>
      </c>
      <c r="B5" s="7">
        <v>3</v>
      </c>
      <c r="C5" s="7"/>
      <c r="D5" s="3">
        <v>3</v>
      </c>
      <c r="E5" s="3">
        <f>B5*D5</f>
        <v>9</v>
      </c>
      <c r="F5">
        <f>B5-$C$12</f>
        <v>-5.33</v>
      </c>
      <c r="G5" s="10">
        <f>D5*(F5)^2</f>
        <v>85.226699999999994</v>
      </c>
    </row>
    <row r="6" spans="1:7">
      <c r="A6" t="s">
        <v>3</v>
      </c>
      <c r="B6" s="3">
        <v>7</v>
      </c>
      <c r="C6" s="3"/>
      <c r="D6" s="3">
        <v>5</v>
      </c>
      <c r="E6" s="3">
        <f t="shared" ref="E6:E9" si="0">B6*D6</f>
        <v>35</v>
      </c>
      <c r="F6">
        <f t="shared" ref="F6:F9" si="1">B6-$C$12</f>
        <v>-1.33</v>
      </c>
      <c r="G6" s="10">
        <f t="shared" ref="G6:G9" si="2">D6*(F6)^2</f>
        <v>8.8445</v>
      </c>
    </row>
    <row r="7" spans="1:7">
      <c r="A7" t="s">
        <v>4</v>
      </c>
      <c r="B7" s="3">
        <v>11</v>
      </c>
      <c r="C7" s="3"/>
      <c r="D7" s="3">
        <v>2</v>
      </c>
      <c r="E7" s="3">
        <f t="shared" si="0"/>
        <v>22</v>
      </c>
      <c r="F7">
        <f t="shared" si="1"/>
        <v>2.67</v>
      </c>
      <c r="G7" s="10">
        <f t="shared" si="2"/>
        <v>14.2578</v>
      </c>
    </row>
    <row r="8" spans="1:7">
      <c r="A8" t="s">
        <v>5</v>
      </c>
      <c r="B8" s="3">
        <v>15</v>
      </c>
      <c r="C8" s="3"/>
      <c r="D8" s="3">
        <v>1</v>
      </c>
      <c r="E8" s="3">
        <f t="shared" si="0"/>
        <v>15</v>
      </c>
      <c r="F8">
        <f t="shared" si="1"/>
        <v>6.67</v>
      </c>
      <c r="G8" s="10">
        <f t="shared" si="2"/>
        <v>44.488900000000001</v>
      </c>
    </row>
    <row r="9" spans="1:7">
      <c r="A9" t="s">
        <v>6</v>
      </c>
      <c r="B9" s="3">
        <v>19</v>
      </c>
      <c r="C9" s="3"/>
      <c r="D9" s="3">
        <v>1</v>
      </c>
      <c r="E9" s="3">
        <f t="shared" si="0"/>
        <v>19</v>
      </c>
      <c r="F9">
        <f t="shared" si="1"/>
        <v>10.67</v>
      </c>
      <c r="G9" s="10">
        <f t="shared" si="2"/>
        <v>113.8489</v>
      </c>
    </row>
    <row r="10" spans="1:7">
      <c r="A10" s="1" t="s">
        <v>7</v>
      </c>
      <c r="B10" s="1"/>
      <c r="C10" s="1"/>
      <c r="D10" s="2">
        <f>SUM(D5:D9)</f>
        <v>12</v>
      </c>
      <c r="E10" s="2">
        <f>SUM(E5:E9)</f>
        <v>100</v>
      </c>
      <c r="G10" s="11">
        <f>SUM(G5:G9)</f>
        <v>266.66680000000002</v>
      </c>
    </row>
    <row r="11" spans="1:7">
      <c r="A11" s="1"/>
      <c r="B11" s="1"/>
      <c r="C11" s="1"/>
      <c r="D11" s="2"/>
      <c r="E11" s="2"/>
      <c r="G11" s="1"/>
    </row>
    <row r="12" spans="1:7">
      <c r="B12" s="2" t="s">
        <v>22</v>
      </c>
      <c r="C12" s="2">
        <v>8.33</v>
      </c>
    </row>
    <row r="13" spans="1:7">
      <c r="B13" s="2" t="s">
        <v>24</v>
      </c>
      <c r="C13" s="13">
        <f>G10/(12-1)</f>
        <v>24.242436363636365</v>
      </c>
    </row>
    <row r="14" spans="1:7">
      <c r="B14" s="16" t="s">
        <v>25</v>
      </c>
      <c r="C14" s="13">
        <f>SQRT(C13)</f>
        <v>4.9236608700880655</v>
      </c>
    </row>
    <row r="15" spans="1:7">
      <c r="B15" s="16"/>
      <c r="C15" s="13"/>
    </row>
    <row r="16" spans="1:7" ht="18">
      <c r="A16" s="9" t="s">
        <v>11</v>
      </c>
      <c r="B16" s="3"/>
    </row>
    <row r="17" spans="1:7">
      <c r="A17" s="4" t="s">
        <v>1</v>
      </c>
      <c r="B17" s="4" t="s">
        <v>10</v>
      </c>
      <c r="C17" s="4"/>
      <c r="D17" s="1" t="s">
        <v>14</v>
      </c>
      <c r="E17" s="1" t="s">
        <v>9</v>
      </c>
      <c r="F17" s="1" t="s">
        <v>15</v>
      </c>
      <c r="G17" s="1" t="s">
        <v>16</v>
      </c>
    </row>
    <row r="18" spans="1:7">
      <c r="A18" s="5" t="s">
        <v>2</v>
      </c>
      <c r="B18" s="3">
        <v>3</v>
      </c>
      <c r="C18" s="3"/>
      <c r="D18" s="3">
        <v>2</v>
      </c>
      <c r="E18" s="3">
        <f>B18*D18</f>
        <v>6</v>
      </c>
      <c r="F18">
        <f>B18-$C$25</f>
        <v>-7.7899999999999991</v>
      </c>
      <c r="G18" s="10">
        <f>D18*(F18)^2</f>
        <v>121.36819999999997</v>
      </c>
    </row>
    <row r="19" spans="1:7">
      <c r="A19" t="s">
        <v>3</v>
      </c>
      <c r="B19" s="3">
        <v>7</v>
      </c>
      <c r="C19" s="3"/>
      <c r="D19" s="3">
        <v>4</v>
      </c>
      <c r="E19" s="3">
        <f t="shared" ref="E19:E22" si="3">B19*D19</f>
        <v>28</v>
      </c>
      <c r="F19">
        <f t="shared" ref="F19:F22" si="4">B19-$C$25</f>
        <v>-3.7899999999999991</v>
      </c>
      <c r="G19" s="10">
        <f t="shared" ref="G19:G22" si="5">D19*(F19)^2</f>
        <v>57.456399999999974</v>
      </c>
    </row>
    <row r="20" spans="1:7">
      <c r="A20" t="s">
        <v>4</v>
      </c>
      <c r="B20" s="3">
        <v>11</v>
      </c>
      <c r="C20" s="3"/>
      <c r="D20" s="3">
        <v>7</v>
      </c>
      <c r="E20" s="3">
        <f t="shared" si="3"/>
        <v>77</v>
      </c>
      <c r="F20">
        <f t="shared" si="4"/>
        <v>0.21000000000000085</v>
      </c>
      <c r="G20" s="10">
        <f>D20*(F20)^2</f>
        <v>0.30870000000000253</v>
      </c>
    </row>
    <row r="21" spans="1:7">
      <c r="A21" t="s">
        <v>5</v>
      </c>
      <c r="B21" s="3">
        <v>15</v>
      </c>
      <c r="C21" s="3"/>
      <c r="D21" s="3">
        <v>5</v>
      </c>
      <c r="E21" s="3">
        <f t="shared" si="3"/>
        <v>75</v>
      </c>
      <c r="F21">
        <f t="shared" si="4"/>
        <v>4.2100000000000009</v>
      </c>
      <c r="G21" s="10">
        <f t="shared" si="5"/>
        <v>88.620500000000035</v>
      </c>
    </row>
    <row r="22" spans="1:7">
      <c r="A22" t="s">
        <v>6</v>
      </c>
      <c r="B22" s="3">
        <v>19</v>
      </c>
      <c r="C22" s="3"/>
      <c r="D22" s="3">
        <v>1</v>
      </c>
      <c r="E22" s="3">
        <f t="shared" si="3"/>
        <v>19</v>
      </c>
      <c r="F22">
        <f t="shared" si="4"/>
        <v>8.2100000000000009</v>
      </c>
      <c r="G22" s="10">
        <f t="shared" si="5"/>
        <v>67.404100000000014</v>
      </c>
    </row>
    <row r="23" spans="1:7">
      <c r="A23" s="1" t="s">
        <v>7</v>
      </c>
      <c r="D23" s="2">
        <f>SUM(D18:D22)</f>
        <v>19</v>
      </c>
      <c r="E23" s="2">
        <f>SUM(E18:E22)</f>
        <v>205</v>
      </c>
      <c r="G23" s="11">
        <f>SUM(G18:G22)</f>
        <v>335.15790000000004</v>
      </c>
    </row>
    <row r="24" spans="1:7">
      <c r="A24" s="1"/>
      <c r="D24" s="2"/>
      <c r="E24" s="2"/>
    </row>
    <row r="25" spans="1:7">
      <c r="B25" s="2" t="s">
        <v>22</v>
      </c>
      <c r="C25" s="2">
        <v>10.79</v>
      </c>
    </row>
    <row r="26" spans="1:7">
      <c r="B26" s="2" t="s">
        <v>24</v>
      </c>
      <c r="C26" s="13">
        <f>G23/(19-1)</f>
        <v>18.619883333333334</v>
      </c>
    </row>
    <row r="27" spans="1:7">
      <c r="B27" s="2" t="s">
        <v>26</v>
      </c>
      <c r="C27" s="13">
        <f>SQRT(C26)</f>
        <v>4.3150762836053467</v>
      </c>
    </row>
    <row r="29" spans="1:7" ht="18">
      <c r="A29" s="9" t="s">
        <v>12</v>
      </c>
    </row>
    <row r="30" spans="1:7">
      <c r="A30" s="4" t="s">
        <v>1</v>
      </c>
      <c r="B30" s="4" t="s">
        <v>10</v>
      </c>
      <c r="C30" s="4"/>
      <c r="D30" s="1" t="s">
        <v>14</v>
      </c>
      <c r="E30" s="1" t="s">
        <v>9</v>
      </c>
      <c r="F30" s="1" t="s">
        <v>15</v>
      </c>
      <c r="G30" s="1" t="s">
        <v>16</v>
      </c>
    </row>
    <row r="31" spans="1:7">
      <c r="A31" s="5" t="s">
        <v>2</v>
      </c>
      <c r="B31" s="3">
        <v>3</v>
      </c>
      <c r="C31" s="3"/>
      <c r="D31" s="3">
        <v>8</v>
      </c>
      <c r="E31" s="3">
        <f>B31*D31</f>
        <v>24</v>
      </c>
      <c r="F31">
        <f>B31-$C$38</f>
        <v>-4.3099999999999996</v>
      </c>
      <c r="G31" s="10">
        <f>D31*(F31)^2</f>
        <v>148.60879999999997</v>
      </c>
    </row>
    <row r="32" spans="1:7">
      <c r="A32" t="s">
        <v>3</v>
      </c>
      <c r="B32" s="3">
        <v>7</v>
      </c>
      <c r="C32" s="3"/>
      <c r="D32" s="3">
        <v>10</v>
      </c>
      <c r="E32" s="3">
        <f t="shared" ref="E32:E35" si="6">B32*D32</f>
        <v>70</v>
      </c>
      <c r="F32">
        <f t="shared" ref="F32:F35" si="7">B32-$C$38</f>
        <v>-0.30999999999999961</v>
      </c>
      <c r="G32" s="10">
        <f t="shared" ref="G32:G35" si="8">D32*(F32)^2</f>
        <v>0.96099999999999752</v>
      </c>
    </row>
    <row r="33" spans="1:7">
      <c r="A33" t="s">
        <v>4</v>
      </c>
      <c r="B33" s="3">
        <v>11</v>
      </c>
      <c r="C33" s="3"/>
      <c r="D33" s="3">
        <v>6</v>
      </c>
      <c r="E33" s="3">
        <f t="shared" si="6"/>
        <v>66</v>
      </c>
      <c r="F33">
        <f t="shared" si="7"/>
        <v>3.6900000000000004</v>
      </c>
      <c r="G33" s="10">
        <f t="shared" si="8"/>
        <v>81.696600000000018</v>
      </c>
    </row>
    <row r="34" spans="1:7">
      <c r="A34" t="s">
        <v>5</v>
      </c>
      <c r="B34" s="3">
        <v>15</v>
      </c>
      <c r="C34" s="3"/>
      <c r="D34" s="3">
        <v>2</v>
      </c>
      <c r="E34" s="3">
        <f t="shared" si="6"/>
        <v>30</v>
      </c>
      <c r="F34">
        <f t="shared" si="7"/>
        <v>7.69</v>
      </c>
      <c r="G34" s="10">
        <f t="shared" si="8"/>
        <v>118.27220000000001</v>
      </c>
    </row>
    <row r="35" spans="1:7">
      <c r="A35" t="s">
        <v>6</v>
      </c>
      <c r="B35" s="3">
        <v>19</v>
      </c>
      <c r="C35" s="3"/>
      <c r="D35" s="3">
        <v>0</v>
      </c>
      <c r="E35" s="3">
        <f t="shared" si="6"/>
        <v>0</v>
      </c>
      <c r="F35">
        <f t="shared" si="7"/>
        <v>11.690000000000001</v>
      </c>
      <c r="G35" s="10">
        <f t="shared" si="8"/>
        <v>0</v>
      </c>
    </row>
    <row r="36" spans="1:7">
      <c r="A36" s="1" t="s">
        <v>7</v>
      </c>
      <c r="D36" s="2">
        <f>SUM(D31:D35)</f>
        <v>26</v>
      </c>
      <c r="E36" s="2">
        <f>SUM(E31:E35)</f>
        <v>190</v>
      </c>
      <c r="G36" s="11">
        <f>SUM(G31:G35)</f>
        <v>349.53859999999997</v>
      </c>
    </row>
    <row r="37" spans="1:7">
      <c r="A37" s="1"/>
      <c r="D37" s="2"/>
      <c r="E37" s="2"/>
    </row>
    <row r="38" spans="1:7">
      <c r="B38" s="2" t="s">
        <v>22</v>
      </c>
      <c r="C38" s="2">
        <v>7.31</v>
      </c>
    </row>
    <row r="39" spans="1:7">
      <c r="B39" s="2" t="s">
        <v>24</v>
      </c>
      <c r="C39" s="13">
        <f>G36/(26-1)</f>
        <v>13.981544</v>
      </c>
    </row>
    <row r="40" spans="1:7">
      <c r="B40" s="2" t="s">
        <v>26</v>
      </c>
      <c r="C40" s="13">
        <f>SQRT(C39)</f>
        <v>3.7391902866797242</v>
      </c>
    </row>
  </sheetData>
  <pageMargins left="0.75" right="0.75" top="1" bottom="1" header="0.5" footer="0.5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8"/>
  <sheetViews>
    <sheetView tabSelected="1" workbookViewId="0">
      <selection activeCell="C75" sqref="C75"/>
    </sheetView>
  </sheetViews>
  <sheetFormatPr baseColWidth="10" defaultRowHeight="15" x14ac:dyDescent="0"/>
  <cols>
    <col min="2" max="2" width="26.33203125" customWidth="1"/>
    <col min="3" max="3" width="14.6640625" customWidth="1"/>
    <col min="4" max="4" width="14.83203125" customWidth="1"/>
    <col min="5" max="5" width="16.1640625" bestFit="1" customWidth="1"/>
  </cols>
  <sheetData>
    <row r="1" spans="1:4">
      <c r="A1" s="1" t="s">
        <v>17</v>
      </c>
    </row>
    <row r="4" spans="1:4">
      <c r="A4" s="6" t="s">
        <v>18</v>
      </c>
      <c r="B4" s="6" t="s">
        <v>19</v>
      </c>
      <c r="C4" s="2" t="s">
        <v>20</v>
      </c>
      <c r="D4" s="2" t="s">
        <v>23</v>
      </c>
    </row>
    <row r="5" spans="1:4">
      <c r="A5" s="3">
        <v>1</v>
      </c>
      <c r="B5" s="3">
        <v>70</v>
      </c>
      <c r="C5" s="10">
        <f>B5-$C$69</f>
        <v>-20.338709677419359</v>
      </c>
      <c r="D5" s="10">
        <f>(C5)^2</f>
        <v>413.6631113423519</v>
      </c>
    </row>
    <row r="6" spans="1:4">
      <c r="A6" s="3">
        <v>2</v>
      </c>
      <c r="B6" s="3">
        <v>103</v>
      </c>
      <c r="C6" s="10">
        <f t="shared" ref="C6:C66" si="0">B6-$C$69</f>
        <v>12.661290322580641</v>
      </c>
      <c r="D6" s="10">
        <f t="shared" ref="D6:D66" si="1">(C6)^2</f>
        <v>160.30827263267417</v>
      </c>
    </row>
    <row r="7" spans="1:4">
      <c r="A7" s="3">
        <v>3</v>
      </c>
      <c r="B7" s="3">
        <v>105</v>
      </c>
      <c r="C7" s="10">
        <f t="shared" si="0"/>
        <v>14.661290322580641</v>
      </c>
      <c r="D7" s="10">
        <f t="shared" si="1"/>
        <v>214.95343392299674</v>
      </c>
    </row>
    <row r="8" spans="1:4">
      <c r="A8" s="3">
        <v>4</v>
      </c>
      <c r="B8" s="3">
        <v>93</v>
      </c>
      <c r="C8" s="10">
        <f t="shared" si="0"/>
        <v>2.6612903225806406</v>
      </c>
      <c r="D8" s="10">
        <f t="shared" si="1"/>
        <v>7.0824661810613696</v>
      </c>
    </row>
    <row r="9" spans="1:4">
      <c r="A9" s="3">
        <v>5</v>
      </c>
      <c r="B9" s="3">
        <v>99</v>
      </c>
      <c r="C9" s="10">
        <f t="shared" si="0"/>
        <v>8.6612903225806406</v>
      </c>
      <c r="D9" s="10">
        <f t="shared" si="1"/>
        <v>75.01795005202905</v>
      </c>
    </row>
    <row r="10" spans="1:4">
      <c r="A10" s="3">
        <v>6</v>
      </c>
      <c r="B10" s="3">
        <v>89</v>
      </c>
      <c r="C10" s="10">
        <f t="shared" si="0"/>
        <v>-1.3387096774193594</v>
      </c>
      <c r="D10" s="10">
        <f t="shared" si="1"/>
        <v>1.7921436004162454</v>
      </c>
    </row>
    <row r="11" spans="1:4">
      <c r="A11" s="3">
        <v>7</v>
      </c>
      <c r="B11" s="3">
        <v>103</v>
      </c>
      <c r="C11" s="10">
        <f t="shared" si="0"/>
        <v>12.661290322580641</v>
      </c>
      <c r="D11" s="10">
        <f t="shared" si="1"/>
        <v>160.30827263267417</v>
      </c>
    </row>
    <row r="12" spans="1:4">
      <c r="A12" s="3">
        <v>8</v>
      </c>
      <c r="B12" s="3">
        <v>89</v>
      </c>
      <c r="C12" s="10">
        <f t="shared" si="0"/>
        <v>-1.3387096774193594</v>
      </c>
      <c r="D12" s="10">
        <f t="shared" si="1"/>
        <v>1.7921436004162454</v>
      </c>
    </row>
    <row r="13" spans="1:4">
      <c r="A13" s="3">
        <v>9</v>
      </c>
      <c r="B13" s="3">
        <v>76</v>
      </c>
      <c r="C13" s="10">
        <f t="shared" si="0"/>
        <v>-14.338709677419359</v>
      </c>
      <c r="D13" s="10">
        <f t="shared" si="1"/>
        <v>205.59859521331958</v>
      </c>
    </row>
    <row r="14" spans="1:4">
      <c r="A14" s="3">
        <v>10</v>
      </c>
      <c r="B14" s="3">
        <v>94</v>
      </c>
      <c r="C14" s="10">
        <f t="shared" si="0"/>
        <v>3.6612903225806406</v>
      </c>
      <c r="D14" s="10">
        <f t="shared" si="1"/>
        <v>13.405046826222652</v>
      </c>
    </row>
    <row r="15" spans="1:4">
      <c r="A15" s="3">
        <v>11</v>
      </c>
      <c r="B15" s="3">
        <v>96</v>
      </c>
      <c r="C15" s="10">
        <f t="shared" si="0"/>
        <v>5.6612903225806406</v>
      </c>
      <c r="D15" s="10">
        <f t="shared" si="1"/>
        <v>32.050208116545214</v>
      </c>
    </row>
    <row r="16" spans="1:4">
      <c r="A16" s="3">
        <v>12</v>
      </c>
      <c r="B16" s="3">
        <v>90</v>
      </c>
      <c r="C16" s="10">
        <f t="shared" si="0"/>
        <v>-0.33870967741935942</v>
      </c>
      <c r="D16" s="10">
        <f t="shared" si="1"/>
        <v>0.11472424557752652</v>
      </c>
    </row>
    <row r="17" spans="1:4">
      <c r="A17" s="3">
        <v>13</v>
      </c>
      <c r="B17" s="3">
        <v>115</v>
      </c>
      <c r="C17" s="10">
        <f t="shared" si="0"/>
        <v>24.661290322580641</v>
      </c>
      <c r="D17" s="10">
        <f t="shared" si="1"/>
        <v>608.17924037460955</v>
      </c>
    </row>
    <row r="18" spans="1:4">
      <c r="A18" s="3">
        <v>14</v>
      </c>
      <c r="B18" s="3">
        <v>65</v>
      </c>
      <c r="C18" s="10">
        <f t="shared" si="0"/>
        <v>-25.338709677419359</v>
      </c>
      <c r="D18" s="10">
        <f t="shared" si="1"/>
        <v>642.05020811654549</v>
      </c>
    </row>
    <row r="19" spans="1:4">
      <c r="A19" s="3">
        <v>15</v>
      </c>
      <c r="B19" s="3">
        <v>95</v>
      </c>
      <c r="C19" s="10">
        <f t="shared" si="0"/>
        <v>4.6612903225806406</v>
      </c>
      <c r="D19" s="10">
        <f t="shared" si="1"/>
        <v>21.727627471383933</v>
      </c>
    </row>
    <row r="20" spans="1:4">
      <c r="A20" s="3">
        <v>16</v>
      </c>
      <c r="B20" s="3">
        <v>101</v>
      </c>
      <c r="C20" s="10">
        <f t="shared" si="0"/>
        <v>10.661290322580641</v>
      </c>
      <c r="D20" s="10">
        <f t="shared" si="1"/>
        <v>113.66311134235161</v>
      </c>
    </row>
    <row r="21" spans="1:4">
      <c r="A21" s="3">
        <v>17</v>
      </c>
      <c r="B21" s="3">
        <v>99</v>
      </c>
      <c r="C21" s="10">
        <f t="shared" si="0"/>
        <v>8.6612903225806406</v>
      </c>
      <c r="D21" s="10">
        <f t="shared" si="1"/>
        <v>75.01795005202905</v>
      </c>
    </row>
    <row r="22" spans="1:4">
      <c r="A22" s="3">
        <v>18</v>
      </c>
      <c r="B22" s="3">
        <v>101</v>
      </c>
      <c r="C22" s="10">
        <f t="shared" si="0"/>
        <v>10.661290322580641</v>
      </c>
      <c r="D22" s="10">
        <f t="shared" si="1"/>
        <v>113.66311134235161</v>
      </c>
    </row>
    <row r="23" spans="1:4">
      <c r="A23" s="3">
        <v>19</v>
      </c>
      <c r="B23" s="3">
        <v>122</v>
      </c>
      <c r="C23" s="10">
        <f t="shared" si="0"/>
        <v>31.661290322580641</v>
      </c>
      <c r="D23" s="10">
        <f t="shared" si="1"/>
        <v>1002.4373048907386</v>
      </c>
    </row>
    <row r="24" spans="1:4">
      <c r="A24" s="3">
        <v>20</v>
      </c>
      <c r="B24" s="3">
        <v>136</v>
      </c>
      <c r="C24" s="10">
        <f t="shared" si="0"/>
        <v>45.661290322580641</v>
      </c>
      <c r="D24" s="10">
        <f t="shared" si="1"/>
        <v>2084.9534339229963</v>
      </c>
    </row>
    <row r="25" spans="1:4">
      <c r="A25" s="3">
        <v>21</v>
      </c>
      <c r="B25" s="3">
        <v>101</v>
      </c>
      <c r="C25" s="10">
        <f t="shared" si="0"/>
        <v>10.661290322580641</v>
      </c>
      <c r="D25" s="10">
        <f t="shared" si="1"/>
        <v>113.66311134235161</v>
      </c>
    </row>
    <row r="26" spans="1:4">
      <c r="A26" s="3">
        <v>22</v>
      </c>
      <c r="B26" s="3">
        <v>86</v>
      </c>
      <c r="C26" s="10">
        <f t="shared" si="0"/>
        <v>-4.3387096774193594</v>
      </c>
      <c r="D26" s="10">
        <f t="shared" si="1"/>
        <v>18.824401664932402</v>
      </c>
    </row>
    <row r="27" spans="1:4">
      <c r="A27" s="3">
        <v>23</v>
      </c>
      <c r="B27" s="3">
        <v>96</v>
      </c>
      <c r="C27" s="10">
        <f t="shared" si="0"/>
        <v>5.6612903225806406</v>
      </c>
      <c r="D27" s="10">
        <f t="shared" si="1"/>
        <v>32.050208116545214</v>
      </c>
    </row>
    <row r="28" spans="1:4">
      <c r="A28" s="3">
        <v>24</v>
      </c>
      <c r="B28" s="3">
        <v>78</v>
      </c>
      <c r="C28" s="10">
        <f t="shared" si="0"/>
        <v>-12.338709677419359</v>
      </c>
      <c r="D28" s="10">
        <f t="shared" si="1"/>
        <v>152.24375650364215</v>
      </c>
    </row>
    <row r="29" spans="1:4">
      <c r="A29" s="3">
        <v>25</v>
      </c>
      <c r="B29" s="3">
        <v>89</v>
      </c>
      <c r="C29" s="10">
        <f t="shared" si="0"/>
        <v>-1.3387096774193594</v>
      </c>
      <c r="D29" s="10">
        <f t="shared" si="1"/>
        <v>1.7921436004162454</v>
      </c>
    </row>
    <row r="30" spans="1:4">
      <c r="A30" s="3">
        <v>26</v>
      </c>
      <c r="B30" s="3">
        <v>106</v>
      </c>
      <c r="C30" s="10">
        <f t="shared" si="0"/>
        <v>15.661290322580641</v>
      </c>
      <c r="D30" s="10">
        <f t="shared" si="1"/>
        <v>245.27601456815802</v>
      </c>
    </row>
    <row r="31" spans="1:4">
      <c r="A31" s="3">
        <v>27</v>
      </c>
      <c r="B31" s="3">
        <v>83</v>
      </c>
      <c r="C31" s="10">
        <f t="shared" si="0"/>
        <v>-7.3387096774193594</v>
      </c>
      <c r="D31" s="10">
        <f t="shared" si="1"/>
        <v>53.856659729448559</v>
      </c>
    </row>
    <row r="32" spans="1:4">
      <c r="A32" s="3">
        <v>28</v>
      </c>
      <c r="B32" s="3">
        <v>79</v>
      </c>
      <c r="C32" s="10">
        <f t="shared" si="0"/>
        <v>-11.338709677419359</v>
      </c>
      <c r="D32" s="10">
        <f t="shared" si="1"/>
        <v>128.56633714880343</v>
      </c>
    </row>
    <row r="33" spans="1:4">
      <c r="A33" s="3">
        <v>29</v>
      </c>
      <c r="B33" s="3">
        <v>107</v>
      </c>
      <c r="C33" s="10">
        <f t="shared" si="0"/>
        <v>16.661290322580641</v>
      </c>
      <c r="D33" s="10">
        <f t="shared" si="1"/>
        <v>277.5985952133193</v>
      </c>
    </row>
    <row r="34" spans="1:4">
      <c r="A34" s="3">
        <v>30</v>
      </c>
      <c r="B34" s="3">
        <v>99</v>
      </c>
      <c r="C34" s="10">
        <f t="shared" si="0"/>
        <v>8.6612903225806406</v>
      </c>
      <c r="D34" s="10">
        <f t="shared" si="1"/>
        <v>75.01795005202905</v>
      </c>
    </row>
    <row r="35" spans="1:4">
      <c r="A35" s="3">
        <v>31</v>
      </c>
      <c r="B35" s="3">
        <v>80</v>
      </c>
      <c r="C35" s="10">
        <f t="shared" si="0"/>
        <v>-10.338709677419359</v>
      </c>
      <c r="D35" s="10">
        <f t="shared" si="1"/>
        <v>106.88891779396471</v>
      </c>
    </row>
    <row r="36" spans="1:4">
      <c r="A36" s="3">
        <v>32</v>
      </c>
      <c r="B36" s="3">
        <v>60</v>
      </c>
      <c r="C36" s="10">
        <f t="shared" si="0"/>
        <v>-30.338709677419359</v>
      </c>
      <c r="D36" s="10">
        <f t="shared" si="1"/>
        <v>920.43730489073914</v>
      </c>
    </row>
    <row r="37" spans="1:4">
      <c r="A37" s="3">
        <v>33</v>
      </c>
      <c r="B37" s="3">
        <v>89</v>
      </c>
      <c r="C37" s="10">
        <f t="shared" si="0"/>
        <v>-1.3387096774193594</v>
      </c>
      <c r="D37" s="10">
        <f t="shared" si="1"/>
        <v>1.7921436004162454</v>
      </c>
    </row>
    <row r="38" spans="1:4">
      <c r="A38" s="3">
        <v>34</v>
      </c>
      <c r="B38" s="3">
        <v>84</v>
      </c>
      <c r="C38" s="10">
        <f t="shared" si="0"/>
        <v>-6.3387096774193594</v>
      </c>
      <c r="D38" s="10">
        <f t="shared" si="1"/>
        <v>40.17924037460984</v>
      </c>
    </row>
    <row r="39" spans="1:4">
      <c r="A39" s="3">
        <v>35</v>
      </c>
      <c r="B39" s="3">
        <v>97</v>
      </c>
      <c r="C39" s="10">
        <f t="shared" si="0"/>
        <v>6.6612903225806406</v>
      </c>
      <c r="D39" s="10">
        <f t="shared" si="1"/>
        <v>44.372788761706495</v>
      </c>
    </row>
    <row r="40" spans="1:4">
      <c r="A40" s="3">
        <v>36</v>
      </c>
      <c r="B40" s="3">
        <v>85</v>
      </c>
      <c r="C40" s="10">
        <f t="shared" si="0"/>
        <v>-5.3387096774193594</v>
      </c>
      <c r="D40" s="10">
        <f t="shared" si="1"/>
        <v>28.501821019771121</v>
      </c>
    </row>
    <row r="41" spans="1:4">
      <c r="A41" s="3">
        <v>37</v>
      </c>
      <c r="B41" s="3">
        <v>89</v>
      </c>
      <c r="C41" s="10">
        <f t="shared" si="0"/>
        <v>-1.3387096774193594</v>
      </c>
      <c r="D41" s="10">
        <f t="shared" si="1"/>
        <v>1.7921436004162454</v>
      </c>
    </row>
    <row r="42" spans="1:4">
      <c r="A42" s="3">
        <v>38</v>
      </c>
      <c r="B42" s="3">
        <v>99</v>
      </c>
      <c r="C42" s="10">
        <f t="shared" si="0"/>
        <v>8.6612903225806406</v>
      </c>
      <c r="D42" s="10">
        <f t="shared" si="1"/>
        <v>75.01795005202905</v>
      </c>
    </row>
    <row r="43" spans="1:4">
      <c r="A43" s="3">
        <v>39</v>
      </c>
      <c r="B43" s="3">
        <v>79</v>
      </c>
      <c r="C43" s="10">
        <f t="shared" si="0"/>
        <v>-11.338709677419359</v>
      </c>
      <c r="D43" s="10">
        <f t="shared" si="1"/>
        <v>128.56633714880343</v>
      </c>
    </row>
    <row r="44" spans="1:4">
      <c r="A44" s="3">
        <v>40</v>
      </c>
      <c r="B44" s="3">
        <v>94</v>
      </c>
      <c r="C44" s="10">
        <f t="shared" si="0"/>
        <v>3.6612903225806406</v>
      </c>
      <c r="D44" s="10">
        <f t="shared" si="1"/>
        <v>13.405046826222652</v>
      </c>
    </row>
    <row r="45" spans="1:4">
      <c r="A45" s="3">
        <v>41</v>
      </c>
      <c r="B45" s="3">
        <v>117</v>
      </c>
      <c r="C45" s="10">
        <f t="shared" si="0"/>
        <v>26.661290322580641</v>
      </c>
      <c r="D45" s="10">
        <f t="shared" si="1"/>
        <v>710.82440166493211</v>
      </c>
    </row>
    <row r="46" spans="1:4">
      <c r="A46" s="3">
        <v>42</v>
      </c>
      <c r="B46" s="3">
        <v>119</v>
      </c>
      <c r="C46" s="10">
        <f t="shared" si="0"/>
        <v>28.661290322580641</v>
      </c>
      <c r="D46" s="10">
        <f t="shared" si="1"/>
        <v>821.46956295525467</v>
      </c>
    </row>
    <row r="47" spans="1:4">
      <c r="A47" s="3">
        <v>43</v>
      </c>
      <c r="B47" s="3">
        <v>86</v>
      </c>
      <c r="C47" s="10">
        <f t="shared" si="0"/>
        <v>-4.3387096774193594</v>
      </c>
      <c r="D47" s="10">
        <f t="shared" si="1"/>
        <v>18.824401664932402</v>
      </c>
    </row>
    <row r="48" spans="1:4">
      <c r="A48" s="3">
        <v>44</v>
      </c>
      <c r="B48" s="3">
        <v>69</v>
      </c>
      <c r="C48" s="10">
        <f t="shared" si="0"/>
        <v>-21.338709677419359</v>
      </c>
      <c r="D48" s="10">
        <f t="shared" si="1"/>
        <v>455.34053069719062</v>
      </c>
    </row>
    <row r="49" spans="1:4">
      <c r="A49" s="3">
        <v>45</v>
      </c>
      <c r="B49" s="3">
        <v>61</v>
      </c>
      <c r="C49" s="10">
        <f t="shared" si="0"/>
        <v>-29.338709677419359</v>
      </c>
      <c r="D49" s="10">
        <f t="shared" si="1"/>
        <v>860.75988553590037</v>
      </c>
    </row>
    <row r="50" spans="1:4">
      <c r="A50" s="3">
        <v>46</v>
      </c>
      <c r="B50" s="3">
        <v>88</v>
      </c>
      <c r="C50" s="10">
        <f t="shared" si="0"/>
        <v>-2.3387096774193594</v>
      </c>
      <c r="D50" s="10">
        <f t="shared" si="1"/>
        <v>5.4695629552549638</v>
      </c>
    </row>
    <row r="51" spans="1:4">
      <c r="A51" s="3">
        <v>47</v>
      </c>
      <c r="B51" s="3">
        <v>84</v>
      </c>
      <c r="C51" s="10">
        <f t="shared" si="0"/>
        <v>-6.3387096774193594</v>
      </c>
      <c r="D51" s="10">
        <f t="shared" si="1"/>
        <v>40.17924037460984</v>
      </c>
    </row>
    <row r="52" spans="1:4">
      <c r="A52" s="3">
        <v>48</v>
      </c>
      <c r="B52" s="3">
        <v>84</v>
      </c>
      <c r="C52" s="10">
        <f t="shared" si="0"/>
        <v>-6.3387096774193594</v>
      </c>
      <c r="D52" s="10">
        <f t="shared" si="1"/>
        <v>40.17924037460984</v>
      </c>
    </row>
    <row r="53" spans="1:4">
      <c r="A53" s="3">
        <v>49</v>
      </c>
      <c r="B53" s="3">
        <v>110</v>
      </c>
      <c r="C53" s="10">
        <f t="shared" si="0"/>
        <v>19.661290322580641</v>
      </c>
      <c r="D53" s="10">
        <f t="shared" si="1"/>
        <v>386.56633714880314</v>
      </c>
    </row>
    <row r="54" spans="1:4">
      <c r="A54" s="3">
        <v>50</v>
      </c>
      <c r="B54" s="3">
        <v>81</v>
      </c>
      <c r="C54" s="10">
        <f t="shared" si="0"/>
        <v>-9.3387096774193594</v>
      </c>
      <c r="D54" s="10">
        <f t="shared" si="1"/>
        <v>87.21149843912599</v>
      </c>
    </row>
    <row r="55" spans="1:4">
      <c r="A55" s="3">
        <v>51</v>
      </c>
      <c r="B55" s="3">
        <v>56</v>
      </c>
      <c r="C55" s="10">
        <f t="shared" si="0"/>
        <v>-34.338709677419359</v>
      </c>
      <c r="D55" s="10">
        <f t="shared" si="1"/>
        <v>1179.146982310094</v>
      </c>
    </row>
    <row r="56" spans="1:4">
      <c r="A56" s="3">
        <v>52</v>
      </c>
      <c r="B56" s="3">
        <v>106</v>
      </c>
      <c r="C56" s="10">
        <f t="shared" si="0"/>
        <v>15.661290322580641</v>
      </c>
      <c r="D56" s="10">
        <f t="shared" si="1"/>
        <v>245.27601456815802</v>
      </c>
    </row>
    <row r="57" spans="1:4">
      <c r="A57" s="3">
        <v>53</v>
      </c>
      <c r="B57" s="3">
        <v>91</v>
      </c>
      <c r="C57" s="10">
        <f t="shared" si="0"/>
        <v>0.66129032258064058</v>
      </c>
      <c r="D57" s="10">
        <f t="shared" si="1"/>
        <v>0.43730489073880768</v>
      </c>
    </row>
    <row r="58" spans="1:4">
      <c r="A58" s="3">
        <v>54</v>
      </c>
      <c r="B58" s="3">
        <v>61</v>
      </c>
      <c r="C58" s="10">
        <f t="shared" si="0"/>
        <v>-29.338709677419359</v>
      </c>
      <c r="D58" s="10">
        <f t="shared" si="1"/>
        <v>860.75988553590037</v>
      </c>
    </row>
    <row r="59" spans="1:4">
      <c r="A59" s="3">
        <v>55</v>
      </c>
      <c r="B59" s="3">
        <v>105</v>
      </c>
      <c r="C59" s="10">
        <f t="shared" si="0"/>
        <v>14.661290322580641</v>
      </c>
      <c r="D59" s="10">
        <f t="shared" si="1"/>
        <v>214.95343392299674</v>
      </c>
    </row>
    <row r="60" spans="1:4">
      <c r="A60" s="3">
        <v>56</v>
      </c>
      <c r="B60" s="3">
        <v>59</v>
      </c>
      <c r="C60" s="10">
        <f t="shared" si="0"/>
        <v>-31.338709677419359</v>
      </c>
      <c r="D60" s="10">
        <f t="shared" si="1"/>
        <v>982.1147242455778</v>
      </c>
    </row>
    <row r="61" spans="1:4">
      <c r="A61" s="3">
        <v>57</v>
      </c>
      <c r="B61" s="3">
        <v>65</v>
      </c>
      <c r="C61" s="10">
        <f t="shared" si="0"/>
        <v>-25.338709677419359</v>
      </c>
      <c r="D61" s="10">
        <f t="shared" si="1"/>
        <v>642.05020811654549</v>
      </c>
    </row>
    <row r="62" spans="1:4">
      <c r="A62" s="3">
        <v>58</v>
      </c>
      <c r="B62" s="3">
        <v>55</v>
      </c>
      <c r="C62" s="10">
        <f t="shared" si="0"/>
        <v>-35.338709677419359</v>
      </c>
      <c r="D62" s="10">
        <f t="shared" si="1"/>
        <v>1248.8244016649328</v>
      </c>
    </row>
    <row r="63" spans="1:4">
      <c r="A63" s="3">
        <v>59</v>
      </c>
      <c r="B63" s="3">
        <v>88</v>
      </c>
      <c r="C63" s="10">
        <f t="shared" si="0"/>
        <v>-2.3387096774193594</v>
      </c>
      <c r="D63" s="10">
        <f t="shared" si="1"/>
        <v>5.4695629552549638</v>
      </c>
    </row>
    <row r="64" spans="1:4">
      <c r="A64" s="3">
        <v>60</v>
      </c>
      <c r="B64" s="3">
        <v>91</v>
      </c>
      <c r="C64" s="10">
        <f t="shared" si="0"/>
        <v>0.66129032258064058</v>
      </c>
      <c r="D64" s="10">
        <f t="shared" si="1"/>
        <v>0.43730489073880768</v>
      </c>
    </row>
    <row r="65" spans="1:4">
      <c r="A65" s="3">
        <v>61</v>
      </c>
      <c r="B65" s="3">
        <v>101</v>
      </c>
      <c r="C65" s="10">
        <f t="shared" si="0"/>
        <v>10.661290322580641</v>
      </c>
      <c r="D65" s="10">
        <f t="shared" si="1"/>
        <v>113.66311134235161</v>
      </c>
    </row>
    <row r="66" spans="1:4">
      <c r="A66" s="3">
        <v>62</v>
      </c>
      <c r="B66" s="3">
        <v>103</v>
      </c>
      <c r="C66" s="10">
        <f t="shared" si="0"/>
        <v>12.661290322580641</v>
      </c>
      <c r="D66" s="10">
        <f t="shared" si="1"/>
        <v>160.30827263267417</v>
      </c>
    </row>
    <row r="67" spans="1:4">
      <c r="A67" s="1" t="s">
        <v>7</v>
      </c>
      <c r="B67" s="1">
        <f>SUM(B5:B66)</f>
        <v>5601</v>
      </c>
      <c r="D67" s="13">
        <f>SUM(D5:D66)</f>
        <v>17487.887096774197</v>
      </c>
    </row>
    <row r="69" spans="1:4">
      <c r="B69" s="8" t="s">
        <v>21</v>
      </c>
      <c r="C69" s="13">
        <f>B67/62</f>
        <v>90.338709677419359</v>
      </c>
    </row>
    <row r="70" spans="1:4">
      <c r="C70" s="2"/>
    </row>
    <row r="71" spans="1:4">
      <c r="B71" s="1" t="s">
        <v>28</v>
      </c>
      <c r="C71" s="2">
        <f xml:space="preserve"> MAX(B5:B66)</f>
        <v>136</v>
      </c>
    </row>
    <row r="72" spans="1:4">
      <c r="B72" s="12" t="s">
        <v>29</v>
      </c>
      <c r="C72" s="2">
        <f>MIN(B5:B66)</f>
        <v>55</v>
      </c>
    </row>
    <row r="73" spans="1:4">
      <c r="B73" s="2" t="s">
        <v>27</v>
      </c>
      <c r="C73" s="2">
        <f xml:space="preserve"> C71-C72</f>
        <v>81</v>
      </c>
    </row>
    <row r="74" spans="1:4">
      <c r="C74" s="2"/>
    </row>
    <row r="75" spans="1:4">
      <c r="B75" s="1" t="s">
        <v>30</v>
      </c>
      <c r="C75" s="13">
        <f>D67/61</f>
        <v>286.68667371760978</v>
      </c>
    </row>
    <row r="76" spans="1:4">
      <c r="B76" s="12" t="s">
        <v>31</v>
      </c>
      <c r="C76" s="13">
        <f>SQRT(C75)</f>
        <v>16.931824287938078</v>
      </c>
    </row>
    <row r="77" spans="1:4">
      <c r="C77" s="2"/>
    </row>
    <row r="78" spans="1:4">
      <c r="B78" s="1" t="s">
        <v>32</v>
      </c>
      <c r="C78" s="17">
        <f>C76/C69</f>
        <v>0.18742601425676858</v>
      </c>
    </row>
  </sheetData>
  <pageMargins left="0.75" right="0.75" top="1" bottom="1" header="0.5" footer="0.5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7"/>
  <sheetViews>
    <sheetView topLeftCell="A10" workbookViewId="0">
      <selection activeCell="C24" sqref="C24"/>
    </sheetView>
  </sheetViews>
  <sheetFormatPr baseColWidth="10" defaultRowHeight="15" x14ac:dyDescent="0"/>
  <cols>
    <col min="1" max="2" width="18.1640625" customWidth="1"/>
    <col min="3" max="4" width="30.33203125" customWidth="1"/>
  </cols>
  <sheetData>
    <row r="1" spans="1:5">
      <c r="A1" s="1" t="s">
        <v>33</v>
      </c>
      <c r="B1" s="1"/>
    </row>
    <row r="2" spans="1:5">
      <c r="A2" s="1"/>
      <c r="B2" s="1"/>
    </row>
    <row r="4" spans="1:5">
      <c r="A4" s="1" t="s">
        <v>45</v>
      </c>
      <c r="B4" s="1"/>
    </row>
    <row r="5" spans="1:5">
      <c r="A5" s="21" t="s">
        <v>34</v>
      </c>
      <c r="B5" s="21"/>
      <c r="C5" s="21"/>
      <c r="D5" s="21"/>
    </row>
    <row r="7" spans="1:5">
      <c r="A7" s="2" t="s">
        <v>47</v>
      </c>
      <c r="B7" s="2" t="s">
        <v>10</v>
      </c>
      <c r="C7" s="2" t="s">
        <v>46</v>
      </c>
      <c r="D7" s="2" t="s">
        <v>9</v>
      </c>
      <c r="E7" s="2" t="s">
        <v>49</v>
      </c>
    </row>
    <row r="8" spans="1:5">
      <c r="A8" s="18" t="s">
        <v>35</v>
      </c>
      <c r="B8" s="19">
        <v>17.5</v>
      </c>
      <c r="C8" s="3">
        <v>7.0000000000000007E-2</v>
      </c>
      <c r="D8" s="15">
        <f>C8*B8</f>
        <v>1.2250000000000001</v>
      </c>
      <c r="E8" s="19">
        <v>7.0000000000000007E-2</v>
      </c>
    </row>
    <row r="9" spans="1:5">
      <c r="A9" t="s">
        <v>36</v>
      </c>
      <c r="B9" s="3">
        <v>22.5</v>
      </c>
      <c r="C9" s="3">
        <v>0.14000000000000001</v>
      </c>
      <c r="D9" s="15">
        <f t="shared" ref="D9:D16" si="0">C9*B9</f>
        <v>3.1500000000000004</v>
      </c>
      <c r="E9" s="19">
        <v>0.21</v>
      </c>
    </row>
    <row r="10" spans="1:5">
      <c r="A10" t="s">
        <v>37</v>
      </c>
      <c r="B10" s="3">
        <v>27.5</v>
      </c>
      <c r="C10" s="3">
        <v>0.21</v>
      </c>
      <c r="D10" s="15">
        <f t="shared" si="0"/>
        <v>5.7749999999999995</v>
      </c>
      <c r="E10" s="19">
        <v>0.42</v>
      </c>
    </row>
    <row r="11" spans="1:5">
      <c r="A11" t="s">
        <v>38</v>
      </c>
      <c r="B11" s="3">
        <v>32.5</v>
      </c>
      <c r="C11" s="3">
        <v>0.24</v>
      </c>
      <c r="D11" s="15">
        <f t="shared" si="0"/>
        <v>7.8</v>
      </c>
      <c r="E11" s="19">
        <v>0.66</v>
      </c>
    </row>
    <row r="12" spans="1:5">
      <c r="A12" t="s">
        <v>39</v>
      </c>
      <c r="B12" s="3">
        <v>37.5</v>
      </c>
      <c r="C12" s="3">
        <v>0.16</v>
      </c>
      <c r="D12" s="15">
        <f t="shared" si="0"/>
        <v>6</v>
      </c>
      <c r="E12" s="19">
        <v>0.82</v>
      </c>
    </row>
    <row r="13" spans="1:5">
      <c r="A13" t="s">
        <v>40</v>
      </c>
      <c r="B13" s="3">
        <v>42.5</v>
      </c>
      <c r="C13" s="3">
        <v>0.09</v>
      </c>
      <c r="D13" s="15">
        <f t="shared" si="0"/>
        <v>3.8249999999999997</v>
      </c>
      <c r="E13" s="19">
        <v>0.91</v>
      </c>
    </row>
    <row r="14" spans="1:5">
      <c r="A14" t="s">
        <v>41</v>
      </c>
      <c r="B14" s="3">
        <v>47.5</v>
      </c>
      <c r="C14" s="3">
        <v>0.04</v>
      </c>
      <c r="D14" s="15">
        <f t="shared" si="0"/>
        <v>1.9000000000000001</v>
      </c>
      <c r="E14" s="19">
        <v>0.95</v>
      </c>
    </row>
    <row r="15" spans="1:5">
      <c r="A15" t="s">
        <v>42</v>
      </c>
      <c r="B15" s="3">
        <v>52.5</v>
      </c>
      <c r="C15" s="3">
        <v>0.03</v>
      </c>
      <c r="D15" s="15">
        <f t="shared" si="0"/>
        <v>1.575</v>
      </c>
      <c r="E15" s="19">
        <v>0.98</v>
      </c>
    </row>
    <row r="16" spans="1:5">
      <c r="A16" t="s">
        <v>43</v>
      </c>
      <c r="B16" s="3">
        <v>57.5</v>
      </c>
      <c r="C16" s="3">
        <v>0.02</v>
      </c>
      <c r="D16" s="15">
        <f t="shared" si="0"/>
        <v>1.1500000000000001</v>
      </c>
      <c r="E16" s="19">
        <v>1</v>
      </c>
    </row>
    <row r="17" spans="1:5">
      <c r="A17" s="1" t="s">
        <v>7</v>
      </c>
      <c r="C17" s="13">
        <f>SUM(C8:C16)</f>
        <v>1</v>
      </c>
      <c r="D17" s="13">
        <f>SUM(D8:D16)</f>
        <v>32.4</v>
      </c>
    </row>
    <row r="19" spans="1:5">
      <c r="A19" s="1" t="s">
        <v>48</v>
      </c>
      <c r="B19" s="23">
        <v>32.4</v>
      </c>
    </row>
    <row r="20" spans="1:5">
      <c r="A20" s="1" t="s">
        <v>50</v>
      </c>
      <c r="B20" s="2">
        <v>31.67</v>
      </c>
    </row>
    <row r="22" spans="1:5">
      <c r="A22" s="21" t="s">
        <v>44</v>
      </c>
      <c r="B22" s="21"/>
      <c r="C22" s="21"/>
      <c r="D22" s="21"/>
    </row>
    <row r="24" spans="1:5">
      <c r="A24" s="2" t="s">
        <v>47</v>
      </c>
      <c r="B24" s="2" t="s">
        <v>10</v>
      </c>
      <c r="C24" s="2" t="s">
        <v>46</v>
      </c>
      <c r="D24" s="2" t="s">
        <v>9</v>
      </c>
      <c r="E24" s="2" t="s">
        <v>49</v>
      </c>
    </row>
    <row r="25" spans="1:5">
      <c r="A25" s="18" t="s">
        <v>35</v>
      </c>
      <c r="B25" s="14">
        <v>17.5</v>
      </c>
      <c r="C25" s="20">
        <v>0.01</v>
      </c>
      <c r="D25" s="15">
        <f>C25*B25</f>
        <v>0.17500000000000002</v>
      </c>
      <c r="E25" s="3">
        <v>0.01</v>
      </c>
    </row>
    <row r="26" spans="1:5">
      <c r="A26" t="s">
        <v>36</v>
      </c>
      <c r="B26" s="14">
        <v>22.5</v>
      </c>
      <c r="C26" s="20">
        <v>0.02</v>
      </c>
      <c r="D26" s="15">
        <f t="shared" ref="D26:D33" si="1">C26*B26</f>
        <v>0.45</v>
      </c>
      <c r="E26" s="3">
        <v>0.03</v>
      </c>
    </row>
    <row r="27" spans="1:5">
      <c r="A27" t="s">
        <v>37</v>
      </c>
      <c r="B27" s="14">
        <v>27.5</v>
      </c>
      <c r="C27" s="20">
        <v>0.08</v>
      </c>
      <c r="D27" s="15">
        <f t="shared" si="1"/>
        <v>2.2000000000000002</v>
      </c>
      <c r="E27" s="3">
        <v>0.11</v>
      </c>
    </row>
    <row r="28" spans="1:5">
      <c r="A28" t="s">
        <v>38</v>
      </c>
      <c r="B28" s="14">
        <v>32.5</v>
      </c>
      <c r="C28" s="20">
        <v>0.1</v>
      </c>
      <c r="D28" s="15">
        <f t="shared" si="1"/>
        <v>3.25</v>
      </c>
      <c r="E28" s="3">
        <v>0.21</v>
      </c>
    </row>
    <row r="29" spans="1:5">
      <c r="A29" t="s">
        <v>39</v>
      </c>
      <c r="B29" s="14">
        <v>37.5</v>
      </c>
      <c r="C29" s="20">
        <v>0.21</v>
      </c>
      <c r="D29" s="15">
        <f t="shared" si="1"/>
        <v>7.875</v>
      </c>
      <c r="E29" s="3">
        <v>0.42</v>
      </c>
    </row>
    <row r="30" spans="1:5">
      <c r="A30" t="s">
        <v>40</v>
      </c>
      <c r="B30" s="14">
        <v>42.5</v>
      </c>
      <c r="C30" s="20">
        <v>0.23</v>
      </c>
      <c r="D30" s="15">
        <f t="shared" si="1"/>
        <v>9.7750000000000004</v>
      </c>
      <c r="E30" s="3">
        <v>0.65</v>
      </c>
    </row>
    <row r="31" spans="1:5">
      <c r="A31" t="s">
        <v>41</v>
      </c>
      <c r="B31" s="14">
        <v>47.5</v>
      </c>
      <c r="C31" s="20">
        <v>0.18</v>
      </c>
      <c r="D31" s="15">
        <f t="shared" si="1"/>
        <v>8.5499999999999989</v>
      </c>
      <c r="E31" s="3">
        <v>0.83</v>
      </c>
    </row>
    <row r="32" spans="1:5">
      <c r="A32" t="s">
        <v>42</v>
      </c>
      <c r="B32" s="14">
        <v>52.5</v>
      </c>
      <c r="C32" s="20">
        <v>0.1</v>
      </c>
      <c r="D32" s="15">
        <f t="shared" si="1"/>
        <v>5.25</v>
      </c>
      <c r="E32" s="3">
        <v>0.93</v>
      </c>
    </row>
    <row r="33" spans="1:5">
      <c r="A33" t="s">
        <v>43</v>
      </c>
      <c r="B33" s="14">
        <v>57.5</v>
      </c>
      <c r="C33" s="20">
        <v>7.0000000000000007E-2</v>
      </c>
      <c r="D33" s="15">
        <f t="shared" si="1"/>
        <v>4.0250000000000004</v>
      </c>
      <c r="E33" s="3">
        <v>1</v>
      </c>
    </row>
    <row r="34" spans="1:5">
      <c r="A34" s="1" t="s">
        <v>7</v>
      </c>
      <c r="C34" s="13">
        <f>SUM(C25:C33)</f>
        <v>1</v>
      </c>
      <c r="D34" s="13">
        <f>SUM(D25:D33)</f>
        <v>41.55</v>
      </c>
    </row>
    <row r="36" spans="1:5">
      <c r="A36" s="1" t="s">
        <v>48</v>
      </c>
      <c r="B36" s="22">
        <v>41.55</v>
      </c>
    </row>
    <row r="37" spans="1:5">
      <c r="A37" s="1" t="s">
        <v>50</v>
      </c>
      <c r="B37" s="2">
        <v>41.74</v>
      </c>
    </row>
  </sheetData>
  <mergeCells count="2">
    <mergeCell ref="A5:D5"/>
    <mergeCell ref="A22:D22"/>
  </mergeCells>
  <pageMargins left="0.75" right="0.75" top="1" bottom="1" header="0.5" footer="0.5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Question 5</vt:lpstr>
      <vt:lpstr>Question 6</vt:lpstr>
      <vt:lpstr>Question 14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Vanessa Morson</dc:creator>
  <cp:lastModifiedBy>Valerie Montambeault</cp:lastModifiedBy>
  <dcterms:created xsi:type="dcterms:W3CDTF">2014-09-19T18:26:05Z</dcterms:created>
  <dcterms:modified xsi:type="dcterms:W3CDTF">2014-09-23T15:59:14Z</dcterms:modified>
</cp:coreProperties>
</file>