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10-31" sheetId="1" r:id="rId1"/>
    <sheet name="10-37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2" l="1"/>
  <c r="E8" i="2"/>
  <c r="E10" i="2" s="1"/>
  <c r="E7" i="2"/>
  <c r="E6" i="2"/>
  <c r="H38" i="2"/>
  <c r="K18" i="2"/>
  <c r="K16" i="2" s="1"/>
  <c r="H23" i="2"/>
  <c r="D23" i="2" s="1"/>
  <c r="H19" i="2"/>
  <c r="E44" i="1"/>
  <c r="J44" i="1"/>
  <c r="H42" i="1"/>
  <c r="J29" i="1"/>
  <c r="H28" i="1"/>
  <c r="H24" i="1"/>
  <c r="F16" i="1"/>
  <c r="G15" i="1"/>
  <c r="K9" i="1"/>
  <c r="K66" i="1"/>
  <c r="K65" i="1"/>
  <c r="H72" i="1"/>
  <c r="F73" i="1" s="1"/>
  <c r="H66" i="1"/>
  <c r="D52" i="1"/>
  <c r="D53" i="1" s="1"/>
  <c r="K53" i="1"/>
  <c r="H53" i="1" s="1"/>
  <c r="K57" i="1"/>
  <c r="K51" i="1"/>
  <c r="K52" i="1" s="1"/>
  <c r="H52" i="1"/>
  <c r="D50" i="1"/>
  <c r="H51" i="1" s="1"/>
  <c r="D16" i="2" l="1"/>
  <c r="K35" i="2"/>
  <c r="K50" i="2"/>
  <c r="K65" i="2" s="1"/>
  <c r="H18" i="2"/>
  <c r="D18" i="2" s="1"/>
  <c r="H16" i="2"/>
  <c r="K67" i="1"/>
  <c r="K72" i="1" s="1"/>
  <c r="J73" i="1" s="1"/>
  <c r="H57" i="1"/>
  <c r="F58" i="1" s="1"/>
  <c r="H50" i="1"/>
  <c r="D17" i="2" l="1"/>
  <c r="H17" i="2" s="1"/>
  <c r="D19" i="2"/>
  <c r="D35" i="2"/>
  <c r="H35" i="2" s="1"/>
  <c r="K37" i="2"/>
  <c r="K42" i="2" s="1"/>
  <c r="H42" i="2" s="1"/>
  <c r="D42" i="2" s="1"/>
  <c r="K49" i="2"/>
  <c r="J58" i="1"/>
  <c r="K64" i="2" l="1"/>
  <c r="K66" i="2" s="1"/>
  <c r="K71" i="2" s="1"/>
  <c r="H71" i="2" s="1"/>
  <c r="K51" i="2"/>
  <c r="K52" i="2" s="1"/>
  <c r="H52" i="2" s="1"/>
  <c r="D49" i="2"/>
  <c r="D71" i="2" l="1"/>
  <c r="H64" i="2"/>
  <c r="H49" i="2"/>
  <c r="K42" i="1" l="1"/>
  <c r="H38" i="1"/>
  <c r="D38" i="1"/>
  <c r="K37" i="1"/>
  <c r="K36" i="1" s="1"/>
  <c r="D36" i="1"/>
  <c r="H36" i="1" s="1"/>
  <c r="P35" i="1"/>
  <c r="D35" i="1"/>
  <c r="H35" i="1" s="1"/>
  <c r="H37" i="1" s="1"/>
  <c r="K24" i="1"/>
  <c r="K28" i="1" s="1"/>
  <c r="K23" i="1"/>
  <c r="H23" i="1"/>
  <c r="H22" i="1"/>
  <c r="H21" i="1"/>
  <c r="D9" i="1"/>
  <c r="H37" i="2" l="1"/>
  <c r="H36" i="2" s="1"/>
  <c r="D36" i="2" l="1"/>
  <c r="H50" i="2"/>
  <c r="H51" i="2" s="1"/>
  <c r="H56" i="2" s="1"/>
  <c r="D37" i="2" l="1"/>
  <c r="D38" i="2" s="1"/>
  <c r="D50" i="2"/>
  <c r="D51" i="2" s="1"/>
  <c r="D56" i="2"/>
  <c r="D52" i="2" s="1"/>
  <c r="J57" i="2"/>
</calcChain>
</file>

<file path=xl/sharedStrings.xml><?xml version="1.0" encoding="utf-8"?>
<sst xmlns="http://schemas.openxmlformats.org/spreadsheetml/2006/main" count="140" uniqueCount="47">
  <si>
    <t>Materials</t>
  </si>
  <si>
    <t>Actual volume purchased</t>
  </si>
  <si>
    <t>Actual cost per unit</t>
  </si>
  <si>
    <t>Standard cost per unit</t>
  </si>
  <si>
    <t>Materials price variance</t>
  </si>
  <si>
    <t>STANDARD</t>
  </si>
  <si>
    <t>Actual volume produced</t>
  </si>
  <si>
    <t>Actual quantity per unit</t>
  </si>
  <si>
    <t>Standard quantity per unit</t>
  </si>
  <si>
    <t>Actual quantity used</t>
  </si>
  <si>
    <t>Standard quantity allowed</t>
  </si>
  <si>
    <t>Standard cost per hour</t>
  </si>
  <si>
    <t>Materials usage variance</t>
  </si>
  <si>
    <t>Labour</t>
  </si>
  <si>
    <t>Actual</t>
  </si>
  <si>
    <t>Standard</t>
  </si>
  <si>
    <t>Actual hours per unit</t>
  </si>
  <si>
    <t>Standard hours per unit</t>
  </si>
  <si>
    <t>Actual hours used</t>
  </si>
  <si>
    <t>Standard hours allowed</t>
  </si>
  <si>
    <t>Actual cost per hour</t>
  </si>
  <si>
    <t>Labour rate variance</t>
  </si>
  <si>
    <t>Labour efficiency variance</t>
  </si>
  <si>
    <t>Problem 10-31</t>
  </si>
  <si>
    <t>Variable Overhead</t>
  </si>
  <si>
    <t>Overhead spending variance</t>
  </si>
  <si>
    <t>Overhead efficiency variance</t>
  </si>
  <si>
    <t>Fixed Overhead</t>
  </si>
  <si>
    <t>Budget</t>
  </si>
  <si>
    <t>Applied</t>
  </si>
  <si>
    <t>Denominator level</t>
  </si>
  <si>
    <t>Case 10-37</t>
  </si>
  <si>
    <t>Standard quantity  per unit</t>
  </si>
  <si>
    <t>Standard cost per kilogram</t>
  </si>
  <si>
    <t>Material price variance</t>
  </si>
  <si>
    <t>Material quantity variance</t>
  </si>
  <si>
    <t xml:space="preserve">Actual quantity per unit </t>
  </si>
  <si>
    <t>Bold numbers are numbers that were given in the case.</t>
  </si>
  <si>
    <t>Number of units:</t>
  </si>
  <si>
    <t xml:space="preserve">Quantity of material allowed </t>
  </si>
  <si>
    <t xml:space="preserve">Quantity of material allowed per unit </t>
  </si>
  <si>
    <t>Actual volume for the period</t>
  </si>
  <si>
    <t>Direct material cost at standard</t>
  </si>
  <si>
    <t>given</t>
  </si>
  <si>
    <t>The standard cost to produce 7,500 units is given, as is the quantity variance. The middle post can then be determined.</t>
  </si>
  <si>
    <t>actual quantity and witht the price variance known you can calculate the actual cost.</t>
  </si>
  <si>
    <t xml:space="preserve">($202,500+$4,500). With the middle post total established and the standard cost per kilogram known, you can calculate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</si>
</sst>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_-;\-&quot;$&quot;* #,##0_-;_-&quot;$&quot;* &quot;-&quot;??_-;_-@_-"/>
    <numFmt numFmtId="166" formatCode="&quot;$&quot;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 val="doub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right"/>
    </xf>
    <xf numFmtId="164" fontId="0" fillId="0" borderId="0" xfId="1" applyNumberFormat="1" applyFont="1"/>
    <xf numFmtId="164" fontId="0" fillId="0" borderId="1" xfId="0" applyNumberFormat="1" applyBorder="1"/>
    <xf numFmtId="44" fontId="3" fillId="0" borderId="0" xfId="2" applyFont="1"/>
    <xf numFmtId="43" fontId="3" fillId="0" borderId="1" xfId="1" applyFont="1" applyBorder="1"/>
    <xf numFmtId="44" fontId="0" fillId="0" borderId="0" xfId="2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5" fontId="0" fillId="0" borderId="0" xfId="2" applyNumberFormat="1" applyFont="1"/>
    <xf numFmtId="166" fontId="4" fillId="0" borderId="0" xfId="1" applyNumberFormat="1" applyFont="1"/>
    <xf numFmtId="164" fontId="0" fillId="0" borderId="1" xfId="1" applyNumberFormat="1" applyFont="1" applyBorder="1"/>
    <xf numFmtId="43" fontId="3" fillId="0" borderId="0" xfId="1" applyFont="1"/>
    <xf numFmtId="44" fontId="0" fillId="0" borderId="1" xfId="2" applyFont="1" applyBorder="1"/>
    <xf numFmtId="165" fontId="0" fillId="0" borderId="0" xfId="0" applyNumberFormat="1"/>
    <xf numFmtId="165" fontId="4" fillId="0" borderId="0" xfId="0" applyNumberFormat="1" applyFont="1"/>
    <xf numFmtId="164" fontId="0" fillId="0" borderId="1" xfId="1" applyNumberFormat="1" applyFont="1" applyBorder="1" applyAlignment="1">
      <alignment horizontal="right"/>
    </xf>
    <xf numFmtId="43" fontId="3" fillId="0" borderId="0" xfId="1" applyNumberFormat="1" applyFont="1"/>
    <xf numFmtId="44" fontId="0" fillId="0" borderId="1" xfId="2" applyFont="1" applyBorder="1" applyAlignment="1">
      <alignment horizontal="right"/>
    </xf>
    <xf numFmtId="44" fontId="1" fillId="0" borderId="1" xfId="2" applyFont="1" applyBorder="1"/>
    <xf numFmtId="164" fontId="0" fillId="0" borderId="0" xfId="0" applyNumberFormat="1"/>
    <xf numFmtId="43" fontId="3" fillId="0" borderId="0" xfId="0" applyNumberFormat="1" applyFont="1"/>
    <xf numFmtId="43" fontId="5" fillId="0" borderId="1" xfId="1" applyFont="1" applyBorder="1"/>
    <xf numFmtId="44" fontId="0" fillId="0" borderId="0" xfId="0" applyNumberFormat="1"/>
    <xf numFmtId="44" fontId="3" fillId="0" borderId="0" xfId="0" applyNumberFormat="1" applyFont="1"/>
    <xf numFmtId="165" fontId="6" fillId="0" borderId="0" xfId="0" applyNumberFormat="1" applyFont="1"/>
    <xf numFmtId="165" fontId="2" fillId="0" borderId="0" xfId="2" applyNumberFormat="1" applyFont="1"/>
    <xf numFmtId="44" fontId="2" fillId="0" borderId="1" xfId="2" applyFont="1" applyBorder="1"/>
    <xf numFmtId="43" fontId="7" fillId="0" borderId="1" xfId="1" applyFont="1" applyBorder="1"/>
    <xf numFmtId="44" fontId="2" fillId="0" borderId="0" xfId="2" applyFont="1"/>
    <xf numFmtId="165" fontId="2" fillId="0" borderId="0" xfId="0" applyNumberFormat="1" applyFont="1"/>
    <xf numFmtId="43" fontId="8" fillId="0" borderId="1" xfId="1" applyFont="1" applyBorder="1"/>
    <xf numFmtId="44" fontId="2" fillId="0" borderId="0" xfId="0" applyNumberFormat="1" applyFont="1"/>
    <xf numFmtId="164" fontId="9" fillId="0" borderId="0" xfId="0" applyNumberFormat="1" applyFont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workbookViewId="0"/>
  </sheetViews>
  <sheetFormatPr defaultRowHeight="15" x14ac:dyDescent="0.25"/>
  <cols>
    <col min="4" max="4" width="10.28515625" customWidth="1"/>
    <col min="8" max="8" width="10.7109375" customWidth="1"/>
    <col min="11" max="11" width="10.42578125" customWidth="1"/>
  </cols>
  <sheetData>
    <row r="1" spans="1:11" x14ac:dyDescent="0.25">
      <c r="A1" s="1" t="s">
        <v>23</v>
      </c>
    </row>
    <row r="4" spans="1:11" x14ac:dyDescent="0.25">
      <c r="A4" s="1" t="s">
        <v>0</v>
      </c>
    </row>
    <row r="7" spans="1:11" x14ac:dyDescent="0.25">
      <c r="B7" s="2"/>
      <c r="C7" s="3"/>
      <c r="D7" s="2"/>
      <c r="G7" s="3"/>
    </row>
    <row r="8" spans="1:11" x14ac:dyDescent="0.25">
      <c r="C8" s="4" t="s">
        <v>1</v>
      </c>
      <c r="D8" s="5">
        <v>6000</v>
      </c>
      <c r="G8" s="6">
        <v>6000</v>
      </c>
      <c r="H8" s="3" t="s">
        <v>1</v>
      </c>
    </row>
    <row r="9" spans="1:11" ht="17.25" x14ac:dyDescent="0.4">
      <c r="C9" s="4" t="s">
        <v>2</v>
      </c>
      <c r="D9" s="7">
        <f>+D15/D8</f>
        <v>6</v>
      </c>
      <c r="G9" s="8">
        <v>6.5</v>
      </c>
      <c r="H9" s="3" t="s">
        <v>3</v>
      </c>
      <c r="K9">
        <f>18.2/2.8</f>
        <v>6.5</v>
      </c>
    </row>
    <row r="10" spans="1:11" x14ac:dyDescent="0.25">
      <c r="B10" s="2"/>
      <c r="C10" s="3"/>
      <c r="D10" s="5"/>
      <c r="F10" s="2"/>
      <c r="G10" s="3"/>
    </row>
    <row r="11" spans="1:11" x14ac:dyDescent="0.25">
      <c r="B11" s="2"/>
      <c r="C11" s="3"/>
      <c r="D11" s="9"/>
      <c r="F11" s="2"/>
      <c r="G11" s="3"/>
    </row>
    <row r="12" spans="1:11" x14ac:dyDescent="0.25">
      <c r="B12" s="2"/>
      <c r="C12" s="3"/>
      <c r="D12" s="2"/>
      <c r="F12" s="2"/>
      <c r="G12" s="3"/>
    </row>
    <row r="13" spans="1:11" x14ac:dyDescent="0.25">
      <c r="B13" s="2"/>
      <c r="D13" s="10"/>
      <c r="F13" s="2"/>
      <c r="G13" s="3"/>
    </row>
    <row r="14" spans="1:11" x14ac:dyDescent="0.25">
      <c r="D14" s="11"/>
      <c r="E14" s="12" t="s">
        <v>4</v>
      </c>
      <c r="F14" s="13"/>
      <c r="G14" s="13"/>
    </row>
    <row r="15" spans="1:11" x14ac:dyDescent="0.25">
      <c r="D15" s="14">
        <v>36000</v>
      </c>
      <c r="E15" s="14"/>
      <c r="F15" s="14"/>
      <c r="G15" s="14">
        <f>+G8*G9</f>
        <v>39000</v>
      </c>
    </row>
    <row r="16" spans="1:11" x14ac:dyDescent="0.25">
      <c r="F16" s="15">
        <f>+G15-D15</f>
        <v>3000</v>
      </c>
    </row>
    <row r="20" spans="1:13" x14ac:dyDescent="0.25">
      <c r="M20" t="s">
        <v>5</v>
      </c>
    </row>
    <row r="21" spans="1:13" x14ac:dyDescent="0.25">
      <c r="G21" s="4" t="s">
        <v>6</v>
      </c>
      <c r="H21" s="5">
        <f>+K21</f>
        <v>2000</v>
      </c>
      <c r="K21" s="16">
        <v>2000</v>
      </c>
      <c r="L21" t="s">
        <v>6</v>
      </c>
    </row>
    <row r="22" spans="1:13" ht="17.25" x14ac:dyDescent="0.4">
      <c r="G22" s="4" t="s">
        <v>7</v>
      </c>
      <c r="H22" s="17">
        <f>+H23/H21</f>
        <v>3</v>
      </c>
      <c r="K22" s="8">
        <v>2.8</v>
      </c>
      <c r="L22" t="s">
        <v>8</v>
      </c>
    </row>
    <row r="23" spans="1:13" x14ac:dyDescent="0.25">
      <c r="G23" s="4" t="s">
        <v>9</v>
      </c>
      <c r="H23" s="5">
        <f>+G8</f>
        <v>6000</v>
      </c>
      <c r="K23" s="16">
        <f>+K21*K22</f>
        <v>5600</v>
      </c>
      <c r="L23" t="s">
        <v>10</v>
      </c>
    </row>
    <row r="24" spans="1:13" x14ac:dyDescent="0.25">
      <c r="G24" s="4" t="s">
        <v>11</v>
      </c>
      <c r="H24" s="9">
        <f>+G9</f>
        <v>6.5</v>
      </c>
      <c r="K24" s="18">
        <f>+G9</f>
        <v>6.5</v>
      </c>
      <c r="L24" t="s">
        <v>3</v>
      </c>
    </row>
    <row r="25" spans="1:13" x14ac:dyDescent="0.25">
      <c r="F25" s="2"/>
      <c r="G25" s="3"/>
      <c r="K25" s="3"/>
    </row>
    <row r="26" spans="1:13" x14ac:dyDescent="0.25">
      <c r="F26" s="2"/>
      <c r="G26" s="3"/>
      <c r="K26" s="3"/>
    </row>
    <row r="27" spans="1:13" x14ac:dyDescent="0.25">
      <c r="F27" s="2"/>
      <c r="G27" s="3"/>
      <c r="H27" s="12"/>
      <c r="I27" s="12" t="s">
        <v>12</v>
      </c>
      <c r="J27" s="12"/>
      <c r="K27" s="13"/>
    </row>
    <row r="28" spans="1:13" x14ac:dyDescent="0.25">
      <c r="H28" s="19">
        <f>+H23*H24</f>
        <v>39000</v>
      </c>
      <c r="K28" s="19">
        <f>+K23*K24</f>
        <v>36400</v>
      </c>
    </row>
    <row r="29" spans="1:13" x14ac:dyDescent="0.25">
      <c r="J29" s="20">
        <f>+K28-H28</f>
        <v>-2600</v>
      </c>
    </row>
    <row r="32" spans="1:13" x14ac:dyDescent="0.25">
      <c r="A32" s="1" t="s">
        <v>13</v>
      </c>
    </row>
    <row r="33" spans="1:17" x14ac:dyDescent="0.25">
      <c r="B33" s="1" t="s">
        <v>14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 t="s">
        <v>15</v>
      </c>
      <c r="N33" s="1"/>
    </row>
    <row r="34" spans="1:17" x14ac:dyDescent="0.25">
      <c r="B34" s="2"/>
      <c r="C34" s="3"/>
      <c r="D34" s="2"/>
      <c r="F34" s="2"/>
      <c r="G34" s="3"/>
      <c r="K34" s="3"/>
    </row>
    <row r="35" spans="1:17" x14ac:dyDescent="0.25">
      <c r="C35" s="4" t="s">
        <v>6</v>
      </c>
      <c r="D35" s="5">
        <f>+K35</f>
        <v>2000</v>
      </c>
      <c r="E35" s="5"/>
      <c r="G35" s="21" t="s">
        <v>6</v>
      </c>
      <c r="H35" s="5">
        <f>+D35</f>
        <v>2000</v>
      </c>
      <c r="I35" s="5"/>
      <c r="J35" s="5"/>
      <c r="K35" s="16">
        <v>2000</v>
      </c>
      <c r="L35" t="s">
        <v>6</v>
      </c>
      <c r="P35">
        <f>7020/780</f>
        <v>9</v>
      </c>
    </row>
    <row r="36" spans="1:17" ht="17.25" x14ac:dyDescent="0.4">
      <c r="C36" s="4" t="s">
        <v>16</v>
      </c>
      <c r="D36" s="22">
        <f>+D37/D35</f>
        <v>0.38</v>
      </c>
      <c r="E36" s="5"/>
      <c r="G36" s="21" t="s">
        <v>7</v>
      </c>
      <c r="H36" s="17">
        <f>+D36</f>
        <v>0.38</v>
      </c>
      <c r="I36" s="5"/>
      <c r="J36" s="5"/>
      <c r="K36" s="8">
        <f>+K37/K35</f>
        <v>0.4</v>
      </c>
      <c r="L36" t="s">
        <v>17</v>
      </c>
    </row>
    <row r="37" spans="1:17" x14ac:dyDescent="0.25">
      <c r="C37" s="4" t="s">
        <v>18</v>
      </c>
      <c r="D37" s="5">
        <v>760</v>
      </c>
      <c r="E37" s="5"/>
      <c r="G37" s="21" t="s">
        <v>9</v>
      </c>
      <c r="H37" s="5">
        <f>+H35*H36</f>
        <v>760</v>
      </c>
      <c r="I37" s="5"/>
      <c r="J37" s="5"/>
      <c r="K37" s="16">
        <f>+K42/K38</f>
        <v>800</v>
      </c>
      <c r="L37" t="s">
        <v>19</v>
      </c>
    </row>
    <row r="38" spans="1:17" x14ac:dyDescent="0.25">
      <c r="C38" s="4" t="s">
        <v>20</v>
      </c>
      <c r="D38" s="9">
        <f>+D42/D37</f>
        <v>10</v>
      </c>
      <c r="E38" s="9"/>
      <c r="G38" s="23" t="s">
        <v>11</v>
      </c>
      <c r="H38" s="9">
        <f>+K38</f>
        <v>9</v>
      </c>
      <c r="I38" s="9"/>
      <c r="J38" s="9"/>
      <c r="K38" s="24">
        <v>9</v>
      </c>
      <c r="L38" t="s">
        <v>11</v>
      </c>
    </row>
    <row r="39" spans="1:17" x14ac:dyDescent="0.25">
      <c r="B39" s="2"/>
      <c r="C39" s="3"/>
      <c r="D39" s="2"/>
      <c r="F39" s="2"/>
      <c r="G39" s="3"/>
      <c r="K39" s="3"/>
    </row>
    <row r="40" spans="1:17" x14ac:dyDescent="0.25">
      <c r="D40" s="10"/>
      <c r="F40" s="2"/>
      <c r="G40" s="3"/>
      <c r="K40" s="3"/>
    </row>
    <row r="41" spans="1:17" x14ac:dyDescent="0.25">
      <c r="D41" s="11"/>
      <c r="E41" s="12" t="s">
        <v>21</v>
      </c>
      <c r="F41" s="13"/>
      <c r="G41" s="13"/>
      <c r="H41" s="12"/>
      <c r="I41" s="12" t="s">
        <v>22</v>
      </c>
      <c r="J41" s="12"/>
      <c r="K41" s="13"/>
    </row>
    <row r="42" spans="1:17" x14ac:dyDescent="0.25">
      <c r="D42" s="14">
        <v>7600</v>
      </c>
      <c r="H42" s="19">
        <f>+H37*H38</f>
        <v>6840</v>
      </c>
      <c r="K42" s="14">
        <f>3.6*2000</f>
        <v>7200</v>
      </c>
    </row>
    <row r="44" spans="1:17" x14ac:dyDescent="0.25">
      <c r="E44" s="20">
        <f>+H42-D42</f>
        <v>-760</v>
      </c>
      <c r="J44" s="20">
        <f>+K42-H42</f>
        <v>360</v>
      </c>
    </row>
    <row r="47" spans="1:17" x14ac:dyDescent="0.25">
      <c r="A47" s="1" t="s">
        <v>24</v>
      </c>
      <c r="Q47" s="2"/>
    </row>
    <row r="48" spans="1:17" x14ac:dyDescent="0.25">
      <c r="B48" s="1" t="s">
        <v>14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 t="s">
        <v>15</v>
      </c>
    </row>
    <row r="49" spans="1:13" x14ac:dyDescent="0.25">
      <c r="B49" s="2"/>
      <c r="C49" s="3"/>
      <c r="D49" s="2"/>
      <c r="F49" s="2"/>
      <c r="G49" s="3"/>
      <c r="K49" s="3"/>
    </row>
    <row r="50" spans="1:13" x14ac:dyDescent="0.25">
      <c r="C50" s="4" t="s">
        <v>6</v>
      </c>
      <c r="D50" s="5">
        <f>+K50</f>
        <v>2000</v>
      </c>
      <c r="G50" s="4" t="s">
        <v>6</v>
      </c>
      <c r="H50" s="25">
        <f>+D50</f>
        <v>2000</v>
      </c>
      <c r="K50" s="16">
        <v>2000</v>
      </c>
      <c r="L50" t="s">
        <v>6</v>
      </c>
    </row>
    <row r="51" spans="1:13" ht="17.25" x14ac:dyDescent="0.4">
      <c r="C51" s="4" t="s">
        <v>16</v>
      </c>
      <c r="D51" s="26">
        <v>0.38</v>
      </c>
      <c r="G51" s="4" t="s">
        <v>7</v>
      </c>
      <c r="H51" s="26">
        <f>+D51</f>
        <v>0.38</v>
      </c>
      <c r="K51" s="27">
        <f>+K36</f>
        <v>0.4</v>
      </c>
      <c r="L51" t="s">
        <v>17</v>
      </c>
    </row>
    <row r="52" spans="1:13" x14ac:dyDescent="0.25">
      <c r="C52" s="4" t="s">
        <v>18</v>
      </c>
      <c r="D52" s="5">
        <f>+D50*D51</f>
        <v>760</v>
      </c>
      <c r="G52" s="4" t="s">
        <v>9</v>
      </c>
      <c r="H52" s="25">
        <f>+D52</f>
        <v>760</v>
      </c>
      <c r="K52" s="6">
        <f>+K50*K51</f>
        <v>800</v>
      </c>
      <c r="L52" t="s">
        <v>19</v>
      </c>
    </row>
    <row r="53" spans="1:13" x14ac:dyDescent="0.25">
      <c r="C53" s="4" t="s">
        <v>20</v>
      </c>
      <c r="D53" s="9">
        <f>+D57/D52</f>
        <v>5</v>
      </c>
      <c r="G53" s="4" t="s">
        <v>11</v>
      </c>
      <c r="H53" s="28">
        <f>+K53</f>
        <v>3</v>
      </c>
      <c r="K53" s="18">
        <f>+K57/K52</f>
        <v>3</v>
      </c>
      <c r="L53" t="s">
        <v>11</v>
      </c>
    </row>
    <row r="54" spans="1:13" x14ac:dyDescent="0.25">
      <c r="B54" s="2"/>
      <c r="C54" s="3"/>
      <c r="D54" s="2"/>
      <c r="F54" s="2"/>
      <c r="G54" s="3"/>
      <c r="K54" s="3"/>
    </row>
    <row r="55" spans="1:13" x14ac:dyDescent="0.25">
      <c r="D55" s="10"/>
      <c r="F55" s="2"/>
      <c r="G55" s="3"/>
      <c r="K55" s="3"/>
    </row>
    <row r="56" spans="1:13" x14ac:dyDescent="0.25">
      <c r="D56" s="11"/>
      <c r="E56" s="12" t="s">
        <v>25</v>
      </c>
      <c r="F56" s="13"/>
      <c r="G56" s="13"/>
      <c r="H56" s="12"/>
      <c r="I56" s="12" t="s">
        <v>26</v>
      </c>
      <c r="J56" s="12"/>
      <c r="K56" s="13"/>
    </row>
    <row r="57" spans="1:13" x14ac:dyDescent="0.25">
      <c r="D57" s="14">
        <v>3800</v>
      </c>
      <c r="H57" s="14">
        <f>+H52*H53</f>
        <v>2280</v>
      </c>
      <c r="K57" s="19">
        <f>1.2*2000</f>
        <v>2400</v>
      </c>
    </row>
    <row r="58" spans="1:13" x14ac:dyDescent="0.25">
      <c r="F58" s="20">
        <f>+H57-D57</f>
        <v>-1520</v>
      </c>
      <c r="J58" s="20">
        <f>+K57-H57</f>
        <v>120</v>
      </c>
    </row>
    <row r="61" spans="1:13" x14ac:dyDescent="0.25">
      <c r="A61" s="1" t="s">
        <v>27</v>
      </c>
    </row>
    <row r="63" spans="1:13" x14ac:dyDescent="0.25">
      <c r="B63" s="1" t="s">
        <v>14</v>
      </c>
      <c r="C63" s="1"/>
      <c r="D63" s="1"/>
      <c r="E63" s="1"/>
      <c r="F63" s="1"/>
      <c r="G63" s="1" t="s">
        <v>28</v>
      </c>
      <c r="H63" s="1"/>
      <c r="I63" s="1"/>
      <c r="J63" s="1"/>
      <c r="K63" s="1"/>
      <c r="L63" s="1"/>
      <c r="M63" s="1" t="s">
        <v>29</v>
      </c>
    </row>
    <row r="64" spans="1:13" x14ac:dyDescent="0.25">
      <c r="B64" s="2"/>
      <c r="C64" s="3"/>
      <c r="D64" s="2"/>
      <c r="F64" s="2"/>
      <c r="G64" s="3"/>
      <c r="K64" s="3"/>
    </row>
    <row r="65" spans="2:12" x14ac:dyDescent="0.25">
      <c r="C65" s="4"/>
      <c r="D65" s="5"/>
      <c r="G65" s="4" t="s">
        <v>30</v>
      </c>
      <c r="H65" s="25">
        <v>780</v>
      </c>
      <c r="K65" s="16">
        <f>+K50</f>
        <v>2000</v>
      </c>
      <c r="L65" t="s">
        <v>6</v>
      </c>
    </row>
    <row r="66" spans="2:12" ht="17.25" x14ac:dyDescent="0.4">
      <c r="C66" s="4"/>
      <c r="D66" s="26"/>
      <c r="G66" s="4" t="s">
        <v>11</v>
      </c>
      <c r="H66" s="29">
        <f>4680/H65</f>
        <v>6</v>
      </c>
      <c r="K66" s="27">
        <f>+K51</f>
        <v>0.4</v>
      </c>
      <c r="L66" t="s">
        <v>17</v>
      </c>
    </row>
    <row r="67" spans="2:12" x14ac:dyDescent="0.25">
      <c r="C67" s="4"/>
      <c r="D67" s="5"/>
      <c r="G67" s="4"/>
      <c r="H67" s="25"/>
      <c r="K67" s="6">
        <f>+K65*K66</f>
        <v>800</v>
      </c>
      <c r="L67" t="s">
        <v>19</v>
      </c>
    </row>
    <row r="68" spans="2:12" x14ac:dyDescent="0.25">
      <c r="C68" s="4"/>
      <c r="D68" s="9"/>
      <c r="G68" s="3"/>
      <c r="K68" s="18">
        <v>6</v>
      </c>
      <c r="L68" t="s">
        <v>11</v>
      </c>
    </row>
    <row r="69" spans="2:12" x14ac:dyDescent="0.25">
      <c r="B69" s="2"/>
      <c r="C69" s="3"/>
      <c r="D69" s="2"/>
      <c r="F69" s="2"/>
      <c r="G69" s="3"/>
      <c r="K69" s="3"/>
    </row>
    <row r="70" spans="2:12" x14ac:dyDescent="0.25">
      <c r="D70" s="10"/>
      <c r="F70" s="2"/>
      <c r="G70" s="3"/>
      <c r="K70" s="3"/>
    </row>
    <row r="71" spans="2:12" x14ac:dyDescent="0.25">
      <c r="D71" s="11"/>
      <c r="E71" s="12" t="s">
        <v>25</v>
      </c>
      <c r="F71" s="13"/>
      <c r="G71" s="13"/>
      <c r="H71" s="12"/>
      <c r="I71" s="12" t="s">
        <v>26</v>
      </c>
      <c r="J71" s="12"/>
      <c r="K71" s="13"/>
    </row>
    <row r="72" spans="2:12" x14ac:dyDescent="0.25">
      <c r="D72" s="14">
        <v>4600</v>
      </c>
      <c r="H72" s="14">
        <f>+H65*H66</f>
        <v>4680</v>
      </c>
      <c r="K72" s="19">
        <f>+K67*K68</f>
        <v>4800</v>
      </c>
    </row>
    <row r="73" spans="2:12" x14ac:dyDescent="0.25">
      <c r="F73" s="20">
        <f>+H72-D72</f>
        <v>80</v>
      </c>
      <c r="J73" s="20">
        <f>+K72-H72</f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workbookViewId="0"/>
  </sheetViews>
  <sheetFormatPr defaultRowHeight="15" x14ac:dyDescent="0.25"/>
  <cols>
    <col min="1" max="1" width="17.85546875" bestFit="1" customWidth="1"/>
    <col min="4" max="4" width="15.28515625" customWidth="1"/>
    <col min="5" max="5" width="12.5703125" bestFit="1" customWidth="1"/>
    <col min="7" max="8" width="10" bestFit="1" customWidth="1"/>
    <col min="10" max="10" width="9.5703125" bestFit="1" customWidth="1"/>
    <col min="11" max="11" width="10" bestFit="1" customWidth="1"/>
  </cols>
  <sheetData>
    <row r="1" spans="1:14" x14ac:dyDescent="0.25">
      <c r="A1" s="1" t="s">
        <v>31</v>
      </c>
    </row>
    <row r="3" spans="1:14" x14ac:dyDescent="0.25">
      <c r="C3" t="s">
        <v>37</v>
      </c>
    </row>
    <row r="5" spans="1:14" x14ac:dyDescent="0.25">
      <c r="B5" t="s">
        <v>38</v>
      </c>
    </row>
    <row r="6" spans="1:14" x14ac:dyDescent="0.25">
      <c r="B6" t="s">
        <v>42</v>
      </c>
      <c r="E6" s="19">
        <f>+K23</f>
        <v>202500</v>
      </c>
      <c r="F6" t="s">
        <v>43</v>
      </c>
    </row>
    <row r="7" spans="1:14" ht="17.25" x14ac:dyDescent="0.4">
      <c r="B7" t="s">
        <v>33</v>
      </c>
      <c r="E7" s="29">
        <f>+K19</f>
        <v>3</v>
      </c>
      <c r="F7" t="s">
        <v>43</v>
      </c>
    </row>
    <row r="8" spans="1:14" x14ac:dyDescent="0.25">
      <c r="B8" t="s">
        <v>39</v>
      </c>
      <c r="E8" s="5">
        <f>+E6/E7</f>
        <v>67500</v>
      </c>
    </row>
    <row r="9" spans="1:14" ht="17.25" x14ac:dyDescent="0.4">
      <c r="B9" t="s">
        <v>40</v>
      </c>
      <c r="E9" s="26">
        <f>+K17</f>
        <v>9</v>
      </c>
      <c r="F9" t="s">
        <v>43</v>
      </c>
    </row>
    <row r="10" spans="1:14" ht="17.25" x14ac:dyDescent="0.4">
      <c r="B10" t="s">
        <v>41</v>
      </c>
      <c r="E10" s="38">
        <f>+E8/E9</f>
        <v>7500</v>
      </c>
    </row>
    <row r="12" spans="1:14" x14ac:dyDescent="0.25">
      <c r="A12" s="1" t="s">
        <v>0</v>
      </c>
    </row>
    <row r="14" spans="1:14" x14ac:dyDescent="0.25">
      <c r="B14" s="1" t="s">
        <v>14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15</v>
      </c>
      <c r="N14" s="1"/>
    </row>
    <row r="15" spans="1:14" x14ac:dyDescent="0.25">
      <c r="B15" s="2"/>
      <c r="C15" s="3"/>
      <c r="D15" s="2"/>
      <c r="F15" s="2"/>
      <c r="G15" s="3"/>
      <c r="K15" s="3"/>
    </row>
    <row r="16" spans="1:14" x14ac:dyDescent="0.25">
      <c r="C16" s="4" t="s">
        <v>6</v>
      </c>
      <c r="D16" s="5">
        <f>+K16</f>
        <v>7500</v>
      </c>
      <c r="E16" s="5"/>
      <c r="G16" s="21" t="s">
        <v>6</v>
      </c>
      <c r="H16" s="5">
        <f>+D16</f>
        <v>7500</v>
      </c>
      <c r="I16" s="5"/>
      <c r="J16" s="5"/>
      <c r="K16" s="16">
        <f>+K18/K17</f>
        <v>7500</v>
      </c>
      <c r="L16" t="s">
        <v>6</v>
      </c>
    </row>
    <row r="17" spans="1:12" ht="17.25" x14ac:dyDescent="0.4">
      <c r="C17" s="4" t="s">
        <v>36</v>
      </c>
      <c r="D17" s="22">
        <f>+D18/D16</f>
        <v>9.1999999999999993</v>
      </c>
      <c r="E17" s="5"/>
      <c r="G17" s="21" t="s">
        <v>7</v>
      </c>
      <c r="H17" s="17">
        <f>+D17</f>
        <v>9.1999999999999993</v>
      </c>
      <c r="I17" s="5"/>
      <c r="J17" s="5"/>
      <c r="K17" s="33">
        <v>9</v>
      </c>
      <c r="L17" t="s">
        <v>32</v>
      </c>
    </row>
    <row r="18" spans="1:12" x14ac:dyDescent="0.25">
      <c r="C18" s="4" t="s">
        <v>9</v>
      </c>
      <c r="D18" s="5">
        <f>+H18</f>
        <v>69000</v>
      </c>
      <c r="E18" s="5"/>
      <c r="G18" s="21" t="s">
        <v>9</v>
      </c>
      <c r="H18" s="5">
        <f>+H23/H19</f>
        <v>69000</v>
      </c>
      <c r="I18" s="5"/>
      <c r="J18" s="5"/>
      <c r="K18" s="16">
        <f>+K23/K19</f>
        <v>67500</v>
      </c>
      <c r="L18" t="s">
        <v>10</v>
      </c>
    </row>
    <row r="19" spans="1:12" x14ac:dyDescent="0.25">
      <c r="C19" s="4" t="s">
        <v>20</v>
      </c>
      <c r="D19" s="9">
        <f>+D23/D18</f>
        <v>2.95</v>
      </c>
      <c r="E19" s="9"/>
      <c r="G19" s="23" t="s">
        <v>33</v>
      </c>
      <c r="H19" s="34">
        <f>+K19</f>
        <v>3</v>
      </c>
      <c r="I19" s="9"/>
      <c r="J19" s="9"/>
      <c r="K19" s="32">
        <v>3</v>
      </c>
      <c r="L19" t="s">
        <v>33</v>
      </c>
    </row>
    <row r="20" spans="1:12" x14ac:dyDescent="0.25">
      <c r="B20" s="2"/>
      <c r="C20" s="3"/>
      <c r="D20" s="2"/>
      <c r="F20" s="2"/>
      <c r="G20" s="3"/>
      <c r="K20" s="3"/>
    </row>
    <row r="21" spans="1:12" x14ac:dyDescent="0.25">
      <c r="D21" s="10"/>
      <c r="F21" s="2"/>
      <c r="G21" s="3"/>
      <c r="K21" s="3"/>
    </row>
    <row r="22" spans="1:12" x14ac:dyDescent="0.25">
      <c r="D22" s="11"/>
      <c r="E22" s="12" t="s">
        <v>34</v>
      </c>
      <c r="F22" s="13"/>
      <c r="G22" s="13"/>
      <c r="H22" s="12"/>
      <c r="I22" s="12" t="s">
        <v>35</v>
      </c>
      <c r="J22" s="12"/>
      <c r="K22" s="13"/>
    </row>
    <row r="23" spans="1:12" x14ac:dyDescent="0.25">
      <c r="D23" s="14">
        <f>+H23-E25</f>
        <v>203550</v>
      </c>
      <c r="H23" s="19">
        <f>+K23-J25</f>
        <v>207000</v>
      </c>
      <c r="K23" s="31">
        <v>202500</v>
      </c>
    </row>
    <row r="25" spans="1:12" x14ac:dyDescent="0.25">
      <c r="E25" s="30">
        <v>3450</v>
      </c>
      <c r="J25" s="30">
        <v>-4500</v>
      </c>
    </row>
    <row r="26" spans="1:12" x14ac:dyDescent="0.25">
      <c r="E26" s="30"/>
      <c r="J26" s="30"/>
    </row>
    <row r="27" spans="1:12" x14ac:dyDescent="0.25">
      <c r="D27" t="s">
        <v>44</v>
      </c>
      <c r="E27" s="30"/>
      <c r="J27" s="30"/>
    </row>
    <row r="28" spans="1:12" x14ac:dyDescent="0.25">
      <c r="D28" t="s">
        <v>46</v>
      </c>
      <c r="E28" s="30"/>
      <c r="J28" s="30"/>
    </row>
    <row r="29" spans="1:12" x14ac:dyDescent="0.25">
      <c r="D29" t="s">
        <v>45</v>
      </c>
      <c r="E29" s="30"/>
      <c r="J29" s="30"/>
    </row>
    <row r="30" spans="1:12" x14ac:dyDescent="0.25">
      <c r="E30" s="30"/>
      <c r="J30" s="30"/>
    </row>
    <row r="32" spans="1:12" x14ac:dyDescent="0.25">
      <c r="A32" s="1" t="s">
        <v>13</v>
      </c>
    </row>
    <row r="33" spans="1:17" x14ac:dyDescent="0.25">
      <c r="B33" s="1" t="s">
        <v>14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 t="s">
        <v>15</v>
      </c>
      <c r="N33" s="1"/>
    </row>
    <row r="34" spans="1:17" x14ac:dyDescent="0.25">
      <c r="B34" s="2"/>
      <c r="C34" s="3"/>
      <c r="D34" s="2"/>
      <c r="F34" s="2"/>
      <c r="G34" s="3"/>
      <c r="K34" s="3"/>
    </row>
    <row r="35" spans="1:17" x14ac:dyDescent="0.25">
      <c r="C35" s="4" t="s">
        <v>6</v>
      </c>
      <c r="D35" s="5">
        <f>+K35</f>
        <v>7500</v>
      </c>
      <c r="E35" s="5"/>
      <c r="G35" s="21" t="s">
        <v>6</v>
      </c>
      <c r="H35" s="5">
        <f>+D35</f>
        <v>7500</v>
      </c>
      <c r="I35" s="5"/>
      <c r="J35" s="5"/>
      <c r="K35" s="16">
        <f>+K16</f>
        <v>7500</v>
      </c>
      <c r="L35" t="s">
        <v>6</v>
      </c>
    </row>
    <row r="36" spans="1:17" ht="17.25" x14ac:dyDescent="0.4">
      <c r="C36" s="4" t="s">
        <v>16</v>
      </c>
      <c r="D36" s="22">
        <f>+H36</f>
        <v>1.2933333333333332</v>
      </c>
      <c r="E36" s="5"/>
      <c r="G36" s="21" t="s">
        <v>16</v>
      </c>
      <c r="H36" s="17">
        <f>+H37/H35</f>
        <v>1.2933333333333332</v>
      </c>
      <c r="I36" s="5"/>
      <c r="J36" s="5"/>
      <c r="K36" s="33">
        <v>1.2</v>
      </c>
      <c r="L36" t="s">
        <v>17</v>
      </c>
    </row>
    <row r="37" spans="1:17" x14ac:dyDescent="0.25">
      <c r="C37" s="4" t="s">
        <v>18</v>
      </c>
      <c r="D37" s="5">
        <f>+D35*D36</f>
        <v>9700</v>
      </c>
      <c r="E37" s="5"/>
      <c r="G37" s="21" t="s">
        <v>18</v>
      </c>
      <c r="H37" s="5">
        <f>+H42/H38</f>
        <v>9700</v>
      </c>
      <c r="I37" s="5"/>
      <c r="J37" s="5"/>
      <c r="K37" s="16">
        <f>+K35*K36</f>
        <v>9000</v>
      </c>
      <c r="L37" t="s">
        <v>19</v>
      </c>
    </row>
    <row r="38" spans="1:17" x14ac:dyDescent="0.25">
      <c r="C38" s="4" t="s">
        <v>20</v>
      </c>
      <c r="D38" s="9">
        <f>+D42/D37</f>
        <v>15.75</v>
      </c>
      <c r="E38" s="9"/>
      <c r="G38" s="23" t="s">
        <v>11</v>
      </c>
      <c r="H38" s="34">
        <f>+K38</f>
        <v>15</v>
      </c>
      <c r="I38" s="9"/>
      <c r="J38" s="9"/>
      <c r="K38" s="32">
        <v>15</v>
      </c>
      <c r="L38" t="s">
        <v>11</v>
      </c>
    </row>
    <row r="39" spans="1:17" x14ac:dyDescent="0.25">
      <c r="B39" s="2"/>
      <c r="C39" s="3"/>
      <c r="D39" s="2"/>
      <c r="F39" s="2"/>
      <c r="G39" s="3"/>
      <c r="K39" s="3"/>
    </row>
    <row r="40" spans="1:17" x14ac:dyDescent="0.25">
      <c r="D40" s="10"/>
      <c r="F40" s="2"/>
      <c r="G40" s="3"/>
      <c r="K40" s="3"/>
    </row>
    <row r="41" spans="1:17" x14ac:dyDescent="0.25">
      <c r="D41" s="11"/>
      <c r="E41" s="12" t="s">
        <v>21</v>
      </c>
      <c r="F41" s="13"/>
      <c r="G41" s="13"/>
      <c r="H41" s="12"/>
      <c r="I41" s="12" t="s">
        <v>22</v>
      </c>
      <c r="J41" s="12"/>
      <c r="K41" s="13"/>
    </row>
    <row r="42" spans="1:17" x14ac:dyDescent="0.25">
      <c r="D42" s="14">
        <f>+H42-E43</f>
        <v>152775</v>
      </c>
      <c r="H42" s="19">
        <f>+K42-J43</f>
        <v>145500</v>
      </c>
      <c r="K42" s="31">
        <f>+K37*K38</f>
        <v>135000</v>
      </c>
    </row>
    <row r="43" spans="1:17" x14ac:dyDescent="0.25">
      <c r="E43" s="30">
        <v>-7275</v>
      </c>
      <c r="J43" s="30">
        <v>-10500</v>
      </c>
    </row>
    <row r="46" spans="1:17" x14ac:dyDescent="0.25">
      <c r="A46" s="1" t="s">
        <v>24</v>
      </c>
      <c r="Q46" s="2"/>
    </row>
    <row r="47" spans="1:17" x14ac:dyDescent="0.25">
      <c r="B47" s="1" t="s">
        <v>14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 t="s">
        <v>15</v>
      </c>
    </row>
    <row r="48" spans="1:17" x14ac:dyDescent="0.25">
      <c r="B48" s="2"/>
      <c r="C48" s="3"/>
      <c r="D48" s="2"/>
      <c r="F48" s="2"/>
      <c r="G48" s="3"/>
      <c r="K48" s="3"/>
    </row>
    <row r="49" spans="1:13" x14ac:dyDescent="0.25">
      <c r="C49" s="4" t="s">
        <v>6</v>
      </c>
      <c r="D49" s="5">
        <f>+K49</f>
        <v>7500</v>
      </c>
      <c r="G49" s="4" t="s">
        <v>6</v>
      </c>
      <c r="H49" s="25">
        <f>+D49</f>
        <v>7500</v>
      </c>
      <c r="K49" s="16">
        <f>+K35</f>
        <v>7500</v>
      </c>
      <c r="L49" t="s">
        <v>6</v>
      </c>
    </row>
    <row r="50" spans="1:13" ht="17.25" x14ac:dyDescent="0.4">
      <c r="C50" s="4" t="s">
        <v>16</v>
      </c>
      <c r="D50" s="26">
        <f>+D36</f>
        <v>1.2933333333333332</v>
      </c>
      <c r="G50" s="4" t="s">
        <v>7</v>
      </c>
      <c r="H50" s="26">
        <f>+H36</f>
        <v>1.2933333333333332</v>
      </c>
      <c r="K50" s="36">
        <f>+K36</f>
        <v>1.2</v>
      </c>
      <c r="L50" t="s">
        <v>17</v>
      </c>
    </row>
    <row r="51" spans="1:13" x14ac:dyDescent="0.25">
      <c r="C51" s="4" t="s">
        <v>18</v>
      </c>
      <c r="D51" s="5">
        <f>+D49*D50</f>
        <v>9700</v>
      </c>
      <c r="G51" s="4" t="s">
        <v>9</v>
      </c>
      <c r="H51" s="25">
        <f>+H49*H50</f>
        <v>9700</v>
      </c>
      <c r="K51" s="6">
        <f>+K49*K50</f>
        <v>9000</v>
      </c>
      <c r="L51" t="s">
        <v>19</v>
      </c>
    </row>
    <row r="52" spans="1:13" x14ac:dyDescent="0.25">
      <c r="C52" s="4" t="s">
        <v>20</v>
      </c>
      <c r="D52" s="9">
        <f>+D56/D51</f>
        <v>2.9329896907216493</v>
      </c>
      <c r="G52" s="4" t="s">
        <v>11</v>
      </c>
      <c r="H52" s="37">
        <f>+K52</f>
        <v>3</v>
      </c>
      <c r="K52" s="32">
        <f>+K56/K51</f>
        <v>3</v>
      </c>
      <c r="L52" t="s">
        <v>11</v>
      </c>
    </row>
    <row r="53" spans="1:13" x14ac:dyDescent="0.25">
      <c r="B53" s="2"/>
      <c r="C53" s="3"/>
      <c r="D53" s="2"/>
      <c r="F53" s="2"/>
      <c r="G53" s="3"/>
      <c r="K53" s="3"/>
    </row>
    <row r="54" spans="1:13" x14ac:dyDescent="0.25">
      <c r="D54" s="10"/>
      <c r="F54" s="2"/>
      <c r="G54" s="3"/>
      <c r="K54" s="3"/>
    </row>
    <row r="55" spans="1:13" x14ac:dyDescent="0.25">
      <c r="D55" s="11"/>
      <c r="E55" s="12" t="s">
        <v>25</v>
      </c>
      <c r="F55" s="13"/>
      <c r="G55" s="13"/>
      <c r="H55" s="12"/>
      <c r="I55" s="12" t="s">
        <v>26</v>
      </c>
      <c r="J55" s="12"/>
      <c r="K55" s="13"/>
    </row>
    <row r="56" spans="1:13" x14ac:dyDescent="0.25">
      <c r="D56" s="14">
        <f>+H56-F57</f>
        <v>28450</v>
      </c>
      <c r="H56" s="14">
        <f>+H51*H52</f>
        <v>29100</v>
      </c>
      <c r="K56" s="35">
        <v>27000</v>
      </c>
    </row>
    <row r="57" spans="1:13" x14ac:dyDescent="0.25">
      <c r="F57" s="30">
        <v>650</v>
      </c>
      <c r="J57" s="20">
        <f>+K56-H56</f>
        <v>-2100</v>
      </c>
    </row>
    <row r="60" spans="1:13" x14ac:dyDescent="0.25">
      <c r="A60" s="1" t="s">
        <v>27</v>
      </c>
    </row>
    <row r="62" spans="1:13" x14ac:dyDescent="0.25">
      <c r="B62" s="1" t="s">
        <v>14</v>
      </c>
      <c r="C62" s="1"/>
      <c r="D62" s="1"/>
      <c r="E62" s="1"/>
      <c r="F62" s="1"/>
      <c r="G62" s="1" t="s">
        <v>28</v>
      </c>
      <c r="H62" s="1"/>
      <c r="I62" s="1"/>
      <c r="J62" s="1"/>
      <c r="K62" s="1"/>
      <c r="L62" s="1"/>
      <c r="M62" s="1" t="s">
        <v>29</v>
      </c>
    </row>
    <row r="63" spans="1:13" x14ac:dyDescent="0.25">
      <c r="B63" s="2"/>
      <c r="C63" s="3"/>
      <c r="D63" s="2"/>
      <c r="F63" s="2"/>
      <c r="G63" s="3"/>
      <c r="K63" s="3"/>
    </row>
    <row r="64" spans="1:13" x14ac:dyDescent="0.25">
      <c r="C64" s="4"/>
      <c r="D64" s="5"/>
      <c r="G64" s="4" t="s">
        <v>30</v>
      </c>
      <c r="H64" s="25">
        <f>+H71/H65</f>
        <v>10000</v>
      </c>
      <c r="K64" s="16">
        <f>+K49</f>
        <v>7500</v>
      </c>
      <c r="L64" t="s">
        <v>6</v>
      </c>
    </row>
    <row r="65" spans="2:12" ht="17.25" x14ac:dyDescent="0.4">
      <c r="C65" s="4"/>
      <c r="D65" s="26"/>
      <c r="G65" s="4" t="s">
        <v>11</v>
      </c>
      <c r="H65" s="29">
        <v>7</v>
      </c>
      <c r="K65" s="27">
        <f>+K50</f>
        <v>1.2</v>
      </c>
      <c r="L65" t="s">
        <v>17</v>
      </c>
    </row>
    <row r="66" spans="2:12" x14ac:dyDescent="0.25">
      <c r="C66" s="4"/>
      <c r="D66" s="5"/>
      <c r="G66" s="4"/>
      <c r="H66" s="25"/>
      <c r="K66" s="6">
        <f>+K64*K65</f>
        <v>9000</v>
      </c>
      <c r="L66" t="s">
        <v>19</v>
      </c>
    </row>
    <row r="67" spans="2:12" x14ac:dyDescent="0.25">
      <c r="C67" s="4"/>
      <c r="D67" s="9"/>
      <c r="G67" s="3"/>
      <c r="K67" s="18">
        <v>7</v>
      </c>
      <c r="L67" t="s">
        <v>11</v>
      </c>
    </row>
    <row r="68" spans="2:12" x14ac:dyDescent="0.25">
      <c r="B68" s="2"/>
      <c r="C68" s="3"/>
      <c r="D68" s="2"/>
      <c r="F68" s="2"/>
      <c r="G68" s="3"/>
      <c r="K68" s="3"/>
    </row>
    <row r="69" spans="2:12" x14ac:dyDescent="0.25">
      <c r="D69" s="10"/>
      <c r="F69" s="2"/>
      <c r="G69" s="3"/>
      <c r="K69" s="3"/>
    </row>
    <row r="70" spans="2:12" x14ac:dyDescent="0.25">
      <c r="D70" s="11"/>
      <c r="E70" s="12" t="s">
        <v>25</v>
      </c>
      <c r="F70" s="13"/>
      <c r="G70" s="13"/>
      <c r="H70" s="12"/>
      <c r="I70" s="12" t="s">
        <v>26</v>
      </c>
      <c r="J70" s="12"/>
      <c r="K70" s="13"/>
    </row>
    <row r="71" spans="2:12" x14ac:dyDescent="0.25">
      <c r="D71" s="14">
        <f>+H71-F72</f>
        <v>69750</v>
      </c>
      <c r="H71" s="14">
        <f>+K71-J72</f>
        <v>70000</v>
      </c>
      <c r="K71" s="35">
        <f>+K66*K67</f>
        <v>63000</v>
      </c>
    </row>
    <row r="72" spans="2:12" x14ac:dyDescent="0.25">
      <c r="F72" s="30">
        <v>250</v>
      </c>
      <c r="J72" s="30">
        <v>-7000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10-31</vt:lpstr>
      <vt:lpstr>10-37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2012-11-10T17:40:28Z</dcterms:created>
  <dcterms:modified xsi:type="dcterms:W3CDTF">2012-11-10T18:25:42Z</dcterms:modified>
</cp:coreProperties>
</file>