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5" i="1" l="1"/>
  <c r="E34" i="1"/>
  <c r="E36" i="1" s="1"/>
  <c r="B83" i="1"/>
  <c r="B82" i="1"/>
  <c r="E18" i="1"/>
  <c r="E16" i="1"/>
  <c r="C64" i="1"/>
  <c r="C58" i="1"/>
  <c r="B54" i="1"/>
  <c r="C52" i="1"/>
  <c r="C7" i="1"/>
  <c r="E7" i="1" s="1"/>
  <c r="E20" i="1" l="1"/>
  <c r="E9" i="1" s="1"/>
  <c r="B55" i="1" s="1"/>
  <c r="C85" i="1"/>
  <c r="B53" i="1"/>
  <c r="C56" i="1" s="1"/>
  <c r="C57" i="1" s="1"/>
  <c r="C59" i="1" s="1"/>
  <c r="F9" i="1" l="1"/>
  <c r="H7" i="1" l="1"/>
  <c r="E25" i="1"/>
  <c r="E27" i="1" s="1"/>
  <c r="C67" i="1" l="1"/>
  <c r="C75" i="1" s="1"/>
  <c r="C76" i="1" s="1"/>
  <c r="C86" i="1" s="1"/>
  <c r="E30" i="1"/>
  <c r="H8" i="1"/>
  <c r="I7" i="1"/>
  <c r="K7" i="1" s="1"/>
  <c r="C65" i="1"/>
  <c r="C66" i="1" s="1"/>
  <c r="C68" i="1" s="1"/>
  <c r="E37" i="1" l="1"/>
  <c r="E38" i="1" s="1"/>
  <c r="E31" i="1"/>
</calcChain>
</file>

<file path=xl/sharedStrings.xml><?xml version="1.0" encoding="utf-8"?>
<sst xmlns="http://schemas.openxmlformats.org/spreadsheetml/2006/main" count="57" uniqueCount="50">
  <si>
    <t>Raw Materials</t>
  </si>
  <si>
    <t>Work-in-Process</t>
  </si>
  <si>
    <t>Ending Inventory</t>
  </si>
  <si>
    <t>Cost of goods sold</t>
  </si>
  <si>
    <t>Overhead</t>
  </si>
  <si>
    <t>Requirement 1</t>
  </si>
  <si>
    <t>Schedule of Cost of Goods Manufactured</t>
  </si>
  <si>
    <t>Opening balance, WIP</t>
  </si>
  <si>
    <t xml:space="preserve">Add: Direct materials </t>
  </si>
  <si>
    <t xml:space="preserve">            Direct labour</t>
  </si>
  <si>
    <t xml:space="preserve">             Manufacturing overhead</t>
  </si>
  <si>
    <t>Total manufacturing costs</t>
  </si>
  <si>
    <t>Ending balance, WIP</t>
  </si>
  <si>
    <t>Cost of goods manufactured</t>
  </si>
  <si>
    <t>Cost of good sold</t>
  </si>
  <si>
    <t>Opening balance, finished goods</t>
  </si>
  <si>
    <t>Cost of  goods available for sale</t>
  </si>
  <si>
    <t>Closing balance, Finished goods</t>
  </si>
  <si>
    <t>Income Statement</t>
  </si>
  <si>
    <t>Revenue</t>
  </si>
  <si>
    <t>Gross margin</t>
  </si>
  <si>
    <t>Operating expenses:</t>
  </si>
  <si>
    <t xml:space="preserve">  Advertising</t>
  </si>
  <si>
    <t xml:space="preserve">  Rent</t>
  </si>
  <si>
    <t xml:space="preserve">  Selling and administrative salaries</t>
  </si>
  <si>
    <t>Operating income</t>
  </si>
  <si>
    <t>Case 2-27</t>
  </si>
  <si>
    <t>Manufacturing cost:</t>
  </si>
  <si>
    <t>Units produced</t>
  </si>
  <si>
    <t>/</t>
  </si>
  <si>
    <t xml:space="preserve">  Utilities</t>
  </si>
  <si>
    <t xml:space="preserve">  Travel, salespersons</t>
  </si>
  <si>
    <t>Units sold</t>
  </si>
  <si>
    <t>Manufacturing cost per unit</t>
  </si>
  <si>
    <t>Units completed and transferred to finished goods</t>
  </si>
  <si>
    <t>Units remaining</t>
  </si>
  <si>
    <t>Finished goods closing balance:</t>
  </si>
  <si>
    <t xml:space="preserve">Closing balance in finished goods inventory, June 30th </t>
  </si>
  <si>
    <t xml:space="preserve">  Depreciation, office equipment</t>
  </si>
  <si>
    <t>Requirement 2</t>
  </si>
  <si>
    <t>Requirement 3</t>
  </si>
  <si>
    <t>Requirement 4</t>
  </si>
  <si>
    <t xml:space="preserve">The amount of the claim is dependent upon the </t>
  </si>
  <si>
    <t xml:space="preserve">The amount of the claim should be $96,000. If administrative costs </t>
  </si>
  <si>
    <t>can be included (highly unlikely), the claim could be higher.</t>
  </si>
  <si>
    <t>definition of "cost".  If cost refers to manufacturing cost only,</t>
  </si>
  <si>
    <t>income statement as cost of goods sold when the product is sold.</t>
  </si>
  <si>
    <t>The income statement does not differentiate between period costs</t>
  </si>
  <si>
    <t>and product costs. The product costs, such as the purchase of raw</t>
  </si>
  <si>
    <t xml:space="preserve">materials, should flow through the inventory accounts and transferred to the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</si>
</sst>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_-;\-&quot;$&quot;* #,##0_-;_-&quot;$&quot;* &quot;-&quot;??_-;_-@_-"/>
    <numFmt numFmtId="166" formatCode="_-[$$-1009]* #,##0_-;\-[$$-1009]* #,##0_-;_-[$$-10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/>
    <xf numFmtId="0" fontId="2" fillId="0" borderId="0" xfId="0" applyFont="1"/>
    <xf numFmtId="0" fontId="0" fillId="0" borderId="1" xfId="0" applyBorder="1"/>
    <xf numFmtId="164" fontId="0" fillId="0" borderId="2" xfId="1" applyNumberFormat="1" applyFont="1" applyBorder="1"/>
    <xf numFmtId="164" fontId="0" fillId="0" borderId="0" xfId="1" applyNumberFormat="1" applyFont="1"/>
    <xf numFmtId="0" fontId="0" fillId="0" borderId="2" xfId="0" applyBorder="1"/>
    <xf numFmtId="164" fontId="0" fillId="0" borderId="3" xfId="1" applyNumberFormat="1" applyFont="1" applyBorder="1"/>
    <xf numFmtId="164" fontId="0" fillId="0" borderId="1" xfId="1" applyNumberFormat="1" applyFont="1" applyBorder="1"/>
    <xf numFmtId="164" fontId="0" fillId="0" borderId="4" xfId="1" applyNumberFormat="1" applyFont="1" applyBorder="1"/>
    <xf numFmtId="164" fontId="0" fillId="0" borderId="4" xfId="0" applyNumberFormat="1" applyBorder="1"/>
    <xf numFmtId="0" fontId="0" fillId="0" borderId="4" xfId="0" applyBorder="1"/>
    <xf numFmtId="164" fontId="0" fillId="0" borderId="5" xfId="1" applyNumberFormat="1" applyFont="1" applyBorder="1"/>
    <xf numFmtId="164" fontId="0" fillId="0" borderId="0" xfId="0" applyNumberFormat="1"/>
    <xf numFmtId="0" fontId="0" fillId="0" borderId="0" xfId="0" applyBorder="1"/>
    <xf numFmtId="164" fontId="0" fillId="0" borderId="3" xfId="1" applyNumberFormat="1" applyFont="1" applyFill="1" applyBorder="1"/>
    <xf numFmtId="164" fontId="3" fillId="0" borderId="4" xfId="1" applyNumberFormat="1" applyFont="1" applyBorder="1"/>
    <xf numFmtId="164" fontId="0" fillId="0" borderId="0" xfId="1" applyNumberFormat="1" applyFont="1" applyBorder="1"/>
    <xf numFmtId="165" fontId="3" fillId="0" borderId="0" xfId="2" applyNumberFormat="1" applyFont="1"/>
    <xf numFmtId="166" fontId="0" fillId="0" borderId="0" xfId="2" applyNumberFormat="1" applyFont="1"/>
    <xf numFmtId="164" fontId="4" fillId="0" borderId="0" xfId="1" applyNumberFormat="1" applyFont="1"/>
    <xf numFmtId="164" fontId="4" fillId="0" borderId="0" xfId="0" applyNumberFormat="1" applyFont="1"/>
    <xf numFmtId="165" fontId="0" fillId="0" borderId="0" xfId="2" applyNumberFormat="1" applyFont="1"/>
    <xf numFmtId="165" fontId="0" fillId="0" borderId="0" xfId="2" applyNumberFormat="1" applyFont="1" applyBorder="1"/>
    <xf numFmtId="0" fontId="0" fillId="0" borderId="0" xfId="0" applyAlignment="1">
      <alignment horizontal="right"/>
    </xf>
    <xf numFmtId="164" fontId="4" fillId="0" borderId="0" xfId="1" applyNumberFormat="1" applyFont="1" applyBorder="1"/>
    <xf numFmtId="44" fontId="3" fillId="0" borderId="0" xfId="2" applyFont="1" applyBorder="1"/>
    <xf numFmtId="164" fontId="1" fillId="0" borderId="0" xfId="1" applyNumberFormat="1" applyFont="1"/>
    <xf numFmtId="164" fontId="1" fillId="0" borderId="0" xfId="1" applyNumberFormat="1" applyFont="1" applyBorder="1"/>
    <xf numFmtId="165" fontId="3" fillId="0" borderId="0" xfId="2" applyNumberFormat="1" applyFont="1" applyBorder="1"/>
    <xf numFmtId="44" fontId="4" fillId="0" borderId="0" xfId="2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abSelected="1" workbookViewId="0">
      <selection activeCell="A47" sqref="A47:XFD48"/>
    </sheetView>
  </sheetViews>
  <sheetFormatPr defaultRowHeight="15" x14ac:dyDescent="0.25"/>
  <cols>
    <col min="1" max="1" width="38.140625" bestFit="1" customWidth="1"/>
    <col min="2" max="3" width="10" bestFit="1" customWidth="1"/>
    <col min="5" max="5" width="12.5703125" bestFit="1" customWidth="1"/>
  </cols>
  <sheetData>
    <row r="1" spans="1:12" x14ac:dyDescent="0.25">
      <c r="A1" s="2" t="s">
        <v>26</v>
      </c>
    </row>
    <row r="5" spans="1:12" x14ac:dyDescent="0.25">
      <c r="B5" s="1" t="s">
        <v>0</v>
      </c>
      <c r="C5" s="1"/>
      <c r="D5" s="2"/>
      <c r="E5" s="1" t="s">
        <v>1</v>
      </c>
      <c r="F5" s="1"/>
      <c r="G5" s="2"/>
      <c r="H5" s="1" t="s">
        <v>2</v>
      </c>
      <c r="I5" s="1"/>
      <c r="K5" s="3" t="s">
        <v>3</v>
      </c>
      <c r="L5" s="3"/>
    </row>
    <row r="6" spans="1:12" x14ac:dyDescent="0.25">
      <c r="B6" s="4">
        <v>0</v>
      </c>
      <c r="C6" s="5"/>
      <c r="D6" s="5"/>
      <c r="E6" s="4">
        <v>0</v>
      </c>
      <c r="F6" s="5"/>
      <c r="G6" s="5"/>
      <c r="H6" s="4">
        <v>0</v>
      </c>
      <c r="I6" s="5"/>
      <c r="K6" s="6"/>
    </row>
    <row r="7" spans="1:12" x14ac:dyDescent="0.25">
      <c r="B7" s="7">
        <v>217000</v>
      </c>
      <c r="C7" s="8">
        <f>+B7+B6-B8</f>
        <v>189000</v>
      </c>
      <c r="D7" s="5"/>
      <c r="E7" s="9">
        <f>+C7</f>
        <v>189000</v>
      </c>
      <c r="G7" s="5"/>
      <c r="H7" s="7">
        <f>+F9</f>
        <v>480000</v>
      </c>
      <c r="I7" s="8">
        <f>+H7/5000*4000</f>
        <v>384000</v>
      </c>
      <c r="K7" s="10">
        <f>+I7</f>
        <v>384000</v>
      </c>
    </row>
    <row r="8" spans="1:12" x14ac:dyDescent="0.25">
      <c r="B8" s="9">
        <v>28000</v>
      </c>
      <c r="C8" s="5"/>
      <c r="D8" s="5"/>
      <c r="E8" s="9">
        <v>56000</v>
      </c>
      <c r="F8" s="5"/>
      <c r="G8" s="5"/>
      <c r="H8" s="9">
        <f>+H6+H7-I7</f>
        <v>96000</v>
      </c>
      <c r="I8" s="5"/>
      <c r="K8" s="11"/>
    </row>
    <row r="9" spans="1:12" x14ac:dyDescent="0.25">
      <c r="B9" s="9"/>
      <c r="C9" s="5"/>
      <c r="D9" s="5"/>
      <c r="E9" s="7">
        <f>+E20</f>
        <v>256000</v>
      </c>
      <c r="F9" s="12">
        <f>SUM(E6:E9)-E10</f>
        <v>480000</v>
      </c>
      <c r="G9" s="5"/>
      <c r="H9" s="9"/>
      <c r="I9" s="5"/>
      <c r="K9" s="11"/>
    </row>
    <row r="10" spans="1:12" x14ac:dyDescent="0.25">
      <c r="B10" s="9"/>
      <c r="C10" s="5"/>
      <c r="D10" s="5"/>
      <c r="E10" s="9">
        <v>21000</v>
      </c>
      <c r="F10" s="5"/>
      <c r="G10" s="5"/>
      <c r="H10" s="9"/>
      <c r="I10" s="5"/>
    </row>
    <row r="11" spans="1:12" x14ac:dyDescent="0.25">
      <c r="B11" s="5"/>
      <c r="C11" s="5"/>
      <c r="D11" s="5"/>
      <c r="E11" s="5"/>
      <c r="F11" s="5"/>
      <c r="G11" s="5"/>
      <c r="H11" s="5"/>
      <c r="I11" s="5"/>
    </row>
    <row r="12" spans="1:12" x14ac:dyDescent="0.25">
      <c r="E12" s="1" t="s">
        <v>4</v>
      </c>
      <c r="F12" s="3"/>
    </row>
    <row r="13" spans="1:12" x14ac:dyDescent="0.25">
      <c r="E13" s="4">
        <v>4000</v>
      </c>
      <c r="I13" s="13"/>
    </row>
    <row r="14" spans="1:12" x14ac:dyDescent="0.25">
      <c r="E14" s="9">
        <v>91000</v>
      </c>
    </row>
    <row r="15" spans="1:12" x14ac:dyDescent="0.25">
      <c r="E15" s="9">
        <v>33000</v>
      </c>
    </row>
    <row r="16" spans="1:12" x14ac:dyDescent="0.25">
      <c r="E16" s="9">
        <f>50000*0.9</f>
        <v>45000</v>
      </c>
    </row>
    <row r="17" spans="1:6" x14ac:dyDescent="0.25">
      <c r="E17" s="9">
        <v>6000</v>
      </c>
    </row>
    <row r="18" spans="1:6" x14ac:dyDescent="0.25">
      <c r="E18" s="9">
        <f>30000*0.8</f>
        <v>24000</v>
      </c>
      <c r="F18" s="14"/>
    </row>
    <row r="19" spans="1:6" x14ac:dyDescent="0.25">
      <c r="E19" s="15">
        <v>53000</v>
      </c>
      <c r="F19" s="3"/>
    </row>
    <row r="20" spans="1:6" ht="17.25" x14ac:dyDescent="0.4">
      <c r="E20" s="16">
        <f>SUM(E13:E19)</f>
        <v>256000</v>
      </c>
    </row>
    <row r="21" spans="1:6" x14ac:dyDescent="0.25">
      <c r="E21" s="9"/>
    </row>
    <row r="22" spans="1:6" x14ac:dyDescent="0.25">
      <c r="E22" s="17"/>
    </row>
    <row r="23" spans="1:6" x14ac:dyDescent="0.25">
      <c r="A23" s="2" t="s">
        <v>27</v>
      </c>
      <c r="E23" s="17"/>
    </row>
    <row r="24" spans="1:6" x14ac:dyDescent="0.25">
      <c r="E24" s="17"/>
    </row>
    <row r="25" spans="1:6" x14ac:dyDescent="0.25">
      <c r="A25" t="s">
        <v>13</v>
      </c>
      <c r="E25" s="23">
        <f>+F9</f>
        <v>480000</v>
      </c>
    </row>
    <row r="26" spans="1:6" ht="17.25" x14ac:dyDescent="0.4">
      <c r="A26" t="s">
        <v>28</v>
      </c>
      <c r="D26" s="24" t="s">
        <v>29</v>
      </c>
      <c r="E26" s="25">
        <v>5000</v>
      </c>
    </row>
    <row r="27" spans="1:6" ht="17.25" x14ac:dyDescent="0.4">
      <c r="E27" s="26">
        <f>+E25/E26</f>
        <v>96</v>
      </c>
    </row>
    <row r="28" spans="1:6" ht="17.25" x14ac:dyDescent="0.4">
      <c r="E28" s="26"/>
    </row>
    <row r="29" spans="1:6" x14ac:dyDescent="0.25">
      <c r="A29" t="s">
        <v>32</v>
      </c>
      <c r="E29" s="28">
        <v>4000</v>
      </c>
    </row>
    <row r="30" spans="1:6" ht="17.25" x14ac:dyDescent="0.4">
      <c r="A30" t="s">
        <v>33</v>
      </c>
      <c r="E30" s="26">
        <f>+E27</f>
        <v>96</v>
      </c>
    </row>
    <row r="31" spans="1:6" ht="17.25" x14ac:dyDescent="0.4">
      <c r="A31" t="s">
        <v>3</v>
      </c>
      <c r="E31" s="29">
        <f>+E29*E30</f>
        <v>384000</v>
      </c>
    </row>
    <row r="32" spans="1:6" x14ac:dyDescent="0.25">
      <c r="E32" s="17"/>
    </row>
    <row r="33" spans="1:5" x14ac:dyDescent="0.25">
      <c r="A33" s="2" t="s">
        <v>36</v>
      </c>
      <c r="E33" s="17"/>
    </row>
    <row r="34" spans="1:5" x14ac:dyDescent="0.25">
      <c r="A34" t="s">
        <v>34</v>
      </c>
      <c r="E34" s="17">
        <f>+E26</f>
        <v>5000</v>
      </c>
    </row>
    <row r="35" spans="1:5" ht="17.25" x14ac:dyDescent="0.4">
      <c r="A35" t="s">
        <v>32</v>
      </c>
      <c r="E35" s="25">
        <f>+E29</f>
        <v>4000</v>
      </c>
    </row>
    <row r="36" spans="1:5" x14ac:dyDescent="0.25">
      <c r="A36" t="s">
        <v>35</v>
      </c>
      <c r="E36" s="17">
        <f>+E34-E35</f>
        <v>1000</v>
      </c>
    </row>
    <row r="37" spans="1:5" ht="17.25" x14ac:dyDescent="0.4">
      <c r="A37" t="s">
        <v>33</v>
      </c>
      <c r="E37" s="30">
        <f>+E30</f>
        <v>96</v>
      </c>
    </row>
    <row r="38" spans="1:5" ht="17.25" x14ac:dyDescent="0.4">
      <c r="A38" t="s">
        <v>37</v>
      </c>
      <c r="E38" s="29">
        <f>+E36*E37</f>
        <v>96000</v>
      </c>
    </row>
    <row r="39" spans="1:5" x14ac:dyDescent="0.25">
      <c r="E39" s="17"/>
    </row>
    <row r="40" spans="1:5" x14ac:dyDescent="0.25">
      <c r="A40" s="2" t="s">
        <v>5</v>
      </c>
      <c r="E40" s="17"/>
    </row>
    <row r="41" spans="1:5" x14ac:dyDescent="0.25">
      <c r="E41" s="17"/>
    </row>
    <row r="42" spans="1:5" x14ac:dyDescent="0.25">
      <c r="A42" t="s">
        <v>47</v>
      </c>
      <c r="E42" s="17"/>
    </row>
    <row r="43" spans="1:5" x14ac:dyDescent="0.25">
      <c r="A43" t="s">
        <v>48</v>
      </c>
      <c r="E43" s="17"/>
    </row>
    <row r="44" spans="1:5" x14ac:dyDescent="0.25">
      <c r="A44" t="s">
        <v>49</v>
      </c>
      <c r="E44" s="17"/>
    </row>
    <row r="45" spans="1:5" x14ac:dyDescent="0.25">
      <c r="A45" t="s">
        <v>46</v>
      </c>
      <c r="E45" s="17"/>
    </row>
    <row r="46" spans="1:5" x14ac:dyDescent="0.25">
      <c r="E46" s="17"/>
    </row>
    <row r="47" spans="1:5" ht="17.25" x14ac:dyDescent="0.4">
      <c r="C47" s="18"/>
    </row>
    <row r="48" spans="1:5" ht="17.25" x14ac:dyDescent="0.4">
      <c r="A48" s="2" t="s">
        <v>39</v>
      </c>
      <c r="C48" s="18"/>
    </row>
    <row r="49" spans="1:3" x14ac:dyDescent="0.25">
      <c r="C49" s="13"/>
    </row>
    <row r="50" spans="1:3" x14ac:dyDescent="0.25">
      <c r="A50" s="2" t="s">
        <v>6</v>
      </c>
    </row>
    <row r="52" spans="1:3" x14ac:dyDescent="0.25">
      <c r="A52" t="s">
        <v>7</v>
      </c>
      <c r="C52" s="19">
        <f>+E6</f>
        <v>0</v>
      </c>
    </row>
    <row r="53" spans="1:3" x14ac:dyDescent="0.25">
      <c r="A53" t="s">
        <v>8</v>
      </c>
      <c r="B53" s="13">
        <f>+C7</f>
        <v>189000</v>
      </c>
    </row>
    <row r="54" spans="1:3" x14ac:dyDescent="0.25">
      <c r="A54" t="s">
        <v>9</v>
      </c>
      <c r="B54" s="5">
        <f>+E8</f>
        <v>56000</v>
      </c>
    </row>
    <row r="55" spans="1:3" ht="17.25" x14ac:dyDescent="0.4">
      <c r="A55" t="s">
        <v>10</v>
      </c>
      <c r="B55" s="20">
        <f>+E9</f>
        <v>256000</v>
      </c>
    </row>
    <row r="56" spans="1:3" ht="17.25" x14ac:dyDescent="0.4">
      <c r="A56" t="s">
        <v>11</v>
      </c>
      <c r="B56" s="5"/>
      <c r="C56" s="21">
        <f>SUM(B53:B55)</f>
        <v>501000</v>
      </c>
    </row>
    <row r="57" spans="1:3" x14ac:dyDescent="0.25">
      <c r="B57" s="5"/>
      <c r="C57" s="5">
        <f>SUM(C52:C56)</f>
        <v>501000</v>
      </c>
    </row>
    <row r="58" spans="1:3" ht="17.25" x14ac:dyDescent="0.4">
      <c r="A58" t="s">
        <v>12</v>
      </c>
      <c r="B58" s="5"/>
      <c r="C58" s="21">
        <f>+E10</f>
        <v>21000</v>
      </c>
    </row>
    <row r="59" spans="1:3" ht="17.25" x14ac:dyDescent="0.4">
      <c r="A59" t="s">
        <v>13</v>
      </c>
      <c r="B59" s="5"/>
      <c r="C59" s="18">
        <f>+C57-C58</f>
        <v>480000</v>
      </c>
    </row>
    <row r="62" spans="1:3" x14ac:dyDescent="0.25">
      <c r="A62" s="2" t="s">
        <v>14</v>
      </c>
    </row>
    <row r="64" spans="1:3" x14ac:dyDescent="0.25">
      <c r="A64" t="s">
        <v>15</v>
      </c>
      <c r="C64" s="22">
        <f>+H6</f>
        <v>0</v>
      </c>
    </row>
    <row r="65" spans="1:3" ht="17.25" x14ac:dyDescent="0.4">
      <c r="A65" t="s">
        <v>13</v>
      </c>
      <c r="C65" s="21">
        <f>+H7</f>
        <v>480000</v>
      </c>
    </row>
    <row r="66" spans="1:3" x14ac:dyDescent="0.25">
      <c r="A66" t="s">
        <v>16</v>
      </c>
      <c r="C66" s="5">
        <f>SUM(C64:C65)</f>
        <v>480000</v>
      </c>
    </row>
    <row r="67" spans="1:3" ht="17.25" x14ac:dyDescent="0.4">
      <c r="A67" t="s">
        <v>3</v>
      </c>
      <c r="C67" s="21">
        <f>+E27*4000</f>
        <v>384000</v>
      </c>
    </row>
    <row r="68" spans="1:3" ht="17.25" x14ac:dyDescent="0.4">
      <c r="A68" t="s">
        <v>17</v>
      </c>
      <c r="C68" s="18">
        <f>+C66-C67</f>
        <v>96000</v>
      </c>
    </row>
    <row r="71" spans="1:3" x14ac:dyDescent="0.25">
      <c r="A71" s="2" t="s">
        <v>40</v>
      </c>
    </row>
    <row r="72" spans="1:3" x14ac:dyDescent="0.25">
      <c r="A72" s="2" t="s">
        <v>18</v>
      </c>
    </row>
    <row r="74" spans="1:3" x14ac:dyDescent="0.25">
      <c r="A74" t="s">
        <v>19</v>
      </c>
      <c r="C74" s="22">
        <v>683000</v>
      </c>
    </row>
    <row r="75" spans="1:3" ht="17.25" x14ac:dyDescent="0.4">
      <c r="A75" t="s">
        <v>3</v>
      </c>
      <c r="C75" s="21">
        <f>+C67</f>
        <v>384000</v>
      </c>
    </row>
    <row r="76" spans="1:3" x14ac:dyDescent="0.25">
      <c r="A76" t="s">
        <v>20</v>
      </c>
      <c r="C76" s="13">
        <f>+C74-C75</f>
        <v>299000</v>
      </c>
    </row>
    <row r="78" spans="1:3" x14ac:dyDescent="0.25">
      <c r="A78" t="s">
        <v>21</v>
      </c>
    </row>
    <row r="79" spans="1:3" x14ac:dyDescent="0.25">
      <c r="A79" t="s">
        <v>24</v>
      </c>
      <c r="B79" s="22">
        <v>63000</v>
      </c>
    </row>
    <row r="80" spans="1:3" x14ac:dyDescent="0.25">
      <c r="A80" t="s">
        <v>22</v>
      </c>
      <c r="B80" s="5">
        <v>140000</v>
      </c>
    </row>
    <row r="81" spans="1:3" x14ac:dyDescent="0.25">
      <c r="A81" t="s">
        <v>38</v>
      </c>
      <c r="B81" s="27">
        <v>13000</v>
      </c>
    </row>
    <row r="82" spans="1:3" x14ac:dyDescent="0.25">
      <c r="A82" t="s">
        <v>23</v>
      </c>
      <c r="B82" s="5">
        <f>50000*0.1</f>
        <v>5000</v>
      </c>
    </row>
    <row r="83" spans="1:3" x14ac:dyDescent="0.25">
      <c r="A83" t="s">
        <v>30</v>
      </c>
      <c r="B83" s="5">
        <f>30000*0.2</f>
        <v>6000</v>
      </c>
    </row>
    <row r="84" spans="1:3" ht="17.25" x14ac:dyDescent="0.4">
      <c r="A84" t="s">
        <v>31</v>
      </c>
      <c r="B84" s="20">
        <v>42000</v>
      </c>
    </row>
    <row r="85" spans="1:3" ht="17.25" x14ac:dyDescent="0.4">
      <c r="C85" s="20">
        <f>SUM(B79:B84)</f>
        <v>269000</v>
      </c>
    </row>
    <row r="86" spans="1:3" ht="17.25" x14ac:dyDescent="0.4">
      <c r="A86" t="s">
        <v>25</v>
      </c>
      <c r="C86" s="18">
        <f>+C76-C85</f>
        <v>30000</v>
      </c>
    </row>
    <row r="89" spans="1:3" x14ac:dyDescent="0.25">
      <c r="A89" s="2" t="s">
        <v>41</v>
      </c>
    </row>
    <row r="91" spans="1:3" x14ac:dyDescent="0.25">
      <c r="A91" t="s">
        <v>42</v>
      </c>
    </row>
    <row r="92" spans="1:3" x14ac:dyDescent="0.25">
      <c r="A92" t="s">
        <v>45</v>
      </c>
    </row>
    <row r="93" spans="1:3" x14ac:dyDescent="0.25">
      <c r="A93" t="s">
        <v>43</v>
      </c>
    </row>
    <row r="94" spans="1:3" x14ac:dyDescent="0.25">
      <c r="A94" t="s">
        <v>44</v>
      </c>
    </row>
  </sheetData>
  <sortState ref="A63:C67">
    <sortCondition ref="C63:C6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2012-09-21T15:17:50Z</dcterms:created>
  <dcterms:modified xsi:type="dcterms:W3CDTF">2012-09-21T15:48:29Z</dcterms:modified>
</cp:coreProperties>
</file>