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45" i="1" l="1"/>
  <c r="D9" i="1"/>
  <c r="F9" i="1" l="1"/>
  <c r="H53" i="1" l="1"/>
  <c r="F53" i="1"/>
  <c r="D53" i="1"/>
  <c r="H47" i="1"/>
  <c r="F47" i="1"/>
  <c r="D47" i="1"/>
  <c r="K51" i="1"/>
  <c r="K49" i="1"/>
  <c r="K45" i="1"/>
  <c r="K43" i="1"/>
  <c r="K41" i="1"/>
  <c r="K39" i="1"/>
  <c r="K33" i="1"/>
  <c r="K31" i="1"/>
  <c r="K29" i="1"/>
  <c r="K25" i="1"/>
  <c r="H11" i="1"/>
  <c r="F11" i="1"/>
  <c r="D11" i="1"/>
  <c r="H13" i="1"/>
  <c r="H19" i="1" s="1"/>
  <c r="F13" i="1"/>
  <c r="F19" i="1" s="1"/>
  <c r="D13" i="1"/>
  <c r="D19" i="1" s="1"/>
  <c r="K19" i="1" l="1"/>
  <c r="F21" i="1"/>
  <c r="F27" i="1" s="1"/>
  <c r="F35" i="1" s="1"/>
  <c r="F55" i="1" s="1"/>
  <c r="F57" i="1" s="1"/>
  <c r="F59" i="1" s="1"/>
  <c r="H21" i="1"/>
  <c r="H27" i="1" s="1"/>
  <c r="H35" i="1" s="1"/>
  <c r="H55" i="1" s="1"/>
  <c r="H57" i="1" s="1"/>
  <c r="K11" i="1"/>
  <c r="K21" i="1" s="1"/>
  <c r="K53" i="1"/>
  <c r="K47" i="1"/>
  <c r="D21" i="1"/>
  <c r="D27" i="1" s="1"/>
  <c r="H59" i="1" l="1"/>
  <c r="D35" i="1"/>
  <c r="K27" i="1"/>
  <c r="K35" i="1" l="1"/>
  <c r="D55" i="1"/>
  <c r="D57" i="1" l="1"/>
  <c r="K55" i="1"/>
  <c r="D59" i="1" l="1"/>
  <c r="K57" i="1"/>
  <c r="K59" i="1" s="1"/>
</calcChain>
</file>

<file path=xl/sharedStrings.xml><?xml version="1.0" encoding="utf-8"?>
<sst xmlns="http://schemas.openxmlformats.org/spreadsheetml/2006/main" count="53" uniqueCount="51">
  <si>
    <t>Question 2</t>
  </si>
  <si>
    <t>Operating Fund</t>
  </si>
  <si>
    <t>Research Fund</t>
  </si>
  <si>
    <t>Endowment Fund</t>
  </si>
  <si>
    <t>Total</t>
  </si>
  <si>
    <t>Income Statement:</t>
  </si>
  <si>
    <t>Donations</t>
  </si>
  <si>
    <t>Bequests</t>
  </si>
  <si>
    <t>Fundraising</t>
  </si>
  <si>
    <t>Interest</t>
  </si>
  <si>
    <t>msc</t>
  </si>
  <si>
    <t>Revenue</t>
  </si>
  <si>
    <t>Expenses</t>
  </si>
  <si>
    <t>Admin</t>
  </si>
  <si>
    <t>research admin</t>
  </si>
  <si>
    <t>mgr fees</t>
  </si>
  <si>
    <t>Net profit</t>
  </si>
  <si>
    <t>Statement of changes in Net Assets</t>
  </si>
  <si>
    <t>Opening Balance</t>
  </si>
  <si>
    <t>Transfer to endowment fund</t>
  </si>
  <si>
    <t>Balance Sheet</t>
  </si>
  <si>
    <t>Cash</t>
  </si>
  <si>
    <t>Inventory</t>
  </si>
  <si>
    <t>Investments</t>
  </si>
  <si>
    <t>donations</t>
  </si>
  <si>
    <t>Accounts receivable</t>
  </si>
  <si>
    <t>Accounts payable</t>
  </si>
  <si>
    <t>Due to Lakeside clinic</t>
  </si>
  <si>
    <t>research exoenses</t>
  </si>
  <si>
    <t>Net assets</t>
  </si>
  <si>
    <t>could group transfers</t>
  </si>
  <si>
    <t>Part II</t>
  </si>
  <si>
    <t>Discussion of encumbrance system</t>
  </si>
  <si>
    <t>Ensures that overages are caught at the point of commitment.</t>
  </si>
  <si>
    <t>Best measure or commitments allowed.</t>
  </si>
  <si>
    <t>More costly to manage</t>
  </si>
  <si>
    <t>Other</t>
  </si>
  <si>
    <t>33800+ 27640-14000</t>
  </si>
  <si>
    <t>24600+14000</t>
  </si>
  <si>
    <t>Transfer to Operating Fund</t>
  </si>
  <si>
    <t>Transfer to research fund</t>
  </si>
  <si>
    <t>5900+13640</t>
  </si>
  <si>
    <t>the endowment fund kept the interest</t>
  </si>
  <si>
    <t>that should have gone to the genreal</t>
  </si>
  <si>
    <t>fund; therefore there is a receivable to</t>
  </si>
  <si>
    <t>the general fund and a payable from</t>
  </si>
  <si>
    <t>Students could have shown this intra-</t>
  </si>
  <si>
    <t>group amount separately</t>
  </si>
  <si>
    <t>presentation mark</t>
  </si>
  <si>
    <t>should balance</t>
  </si>
  <si>
    <t xml:space="preserve">the endowment fund.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</si>
</sst>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0" xfId="0" applyFont="1"/>
    <xf numFmtId="0" fontId="0" fillId="0" borderId="4" xfId="0" applyBorder="1"/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5"/>
  <sheetViews>
    <sheetView tabSelected="1" topLeftCell="A25" workbookViewId="0">
      <selection activeCell="M42" sqref="M42"/>
    </sheetView>
  </sheetViews>
  <sheetFormatPr defaultRowHeight="15" x14ac:dyDescent="0.25"/>
  <sheetData>
    <row r="1" spans="1:14" x14ac:dyDescent="0.25">
      <c r="A1" t="s">
        <v>0</v>
      </c>
    </row>
    <row r="2" spans="1:14" x14ac:dyDescent="0.25">
      <c r="L2" s="7"/>
    </row>
    <row r="3" spans="1:14" x14ac:dyDescent="0.25">
      <c r="D3" t="s">
        <v>1</v>
      </c>
      <c r="F3" t="s">
        <v>2</v>
      </c>
      <c r="H3" t="s">
        <v>3</v>
      </c>
      <c r="K3" t="s">
        <v>4</v>
      </c>
      <c r="L3" s="7"/>
    </row>
    <row r="4" spans="1:14" x14ac:dyDescent="0.25">
      <c r="A4" t="s">
        <v>5</v>
      </c>
      <c r="L4" s="7"/>
    </row>
    <row r="5" spans="1:14" x14ac:dyDescent="0.25">
      <c r="A5" t="s">
        <v>11</v>
      </c>
      <c r="L5" s="7"/>
    </row>
    <row r="6" spans="1:14" x14ac:dyDescent="0.25">
      <c r="A6" t="s">
        <v>6</v>
      </c>
      <c r="D6">
        <v>267000</v>
      </c>
      <c r="F6">
        <v>61400</v>
      </c>
      <c r="H6">
        <v>76500</v>
      </c>
      <c r="L6" s="7">
        <v>1</v>
      </c>
    </row>
    <row r="7" spans="1:14" x14ac:dyDescent="0.25">
      <c r="A7" t="s">
        <v>7</v>
      </c>
      <c r="D7">
        <v>32200</v>
      </c>
      <c r="L7" s="7">
        <v>1</v>
      </c>
    </row>
    <row r="8" spans="1:14" x14ac:dyDescent="0.25">
      <c r="A8" t="s">
        <v>8</v>
      </c>
      <c r="D8">
        <v>89400</v>
      </c>
      <c r="L8" s="7">
        <v>1</v>
      </c>
    </row>
    <row r="9" spans="1:14" x14ac:dyDescent="0.25">
      <c r="A9" t="s">
        <v>9</v>
      </c>
      <c r="D9">
        <f>33800+ 27640-14000</f>
        <v>47440</v>
      </c>
      <c r="F9">
        <f>24600+14000</f>
        <v>38600</v>
      </c>
      <c r="L9" s="7">
        <v>2</v>
      </c>
      <c r="N9" t="s">
        <v>37</v>
      </c>
    </row>
    <row r="10" spans="1:14" x14ac:dyDescent="0.25">
      <c r="A10" t="s">
        <v>10</v>
      </c>
      <c r="D10">
        <v>2900</v>
      </c>
      <c r="L10" s="7"/>
      <c r="N10" t="s">
        <v>38</v>
      </c>
    </row>
    <row r="11" spans="1:14" x14ac:dyDescent="0.25">
      <c r="D11" s="1">
        <f>SUM(D5:D10)</f>
        <v>438940</v>
      </c>
      <c r="E11" s="1"/>
      <c r="F11" s="1">
        <f>SUM(F5:F10)</f>
        <v>100000</v>
      </c>
      <c r="G11" s="1"/>
      <c r="H11" s="1">
        <f>SUM(H5:H10)</f>
        <v>76500</v>
      </c>
      <c r="I11" s="1"/>
      <c r="J11" s="1"/>
      <c r="K11" s="1">
        <f>SUM(D11:J11)</f>
        <v>615440</v>
      </c>
      <c r="L11" s="7"/>
    </row>
    <row r="12" spans="1:14" x14ac:dyDescent="0.25">
      <c r="A12" t="s">
        <v>12</v>
      </c>
      <c r="L12" s="7"/>
    </row>
    <row r="13" spans="1:14" x14ac:dyDescent="0.25">
      <c r="A13" t="s">
        <v>8</v>
      </c>
      <c r="D13">
        <f>0.25*59400</f>
        <v>14850</v>
      </c>
      <c r="F13">
        <f>0.35*59400</f>
        <v>20790</v>
      </c>
      <c r="H13">
        <f>0.4*59400</f>
        <v>23760</v>
      </c>
      <c r="L13" s="7">
        <v>3</v>
      </c>
    </row>
    <row r="14" spans="1:14" x14ac:dyDescent="0.25">
      <c r="A14" t="s">
        <v>13</v>
      </c>
      <c r="D14">
        <v>25600</v>
      </c>
      <c r="L14" s="7">
        <v>1</v>
      </c>
    </row>
    <row r="15" spans="1:14" x14ac:dyDescent="0.25">
      <c r="A15" t="s">
        <v>14</v>
      </c>
      <c r="D15">
        <v>9100</v>
      </c>
      <c r="L15" s="7">
        <v>1</v>
      </c>
    </row>
    <row r="16" spans="1:14" x14ac:dyDescent="0.25">
      <c r="A16" t="s">
        <v>15</v>
      </c>
      <c r="H16">
        <v>2800</v>
      </c>
      <c r="L16" s="7">
        <v>1</v>
      </c>
    </row>
    <row r="17" spans="1:14" x14ac:dyDescent="0.25">
      <c r="A17" t="s">
        <v>28</v>
      </c>
      <c r="D17">
        <v>67500</v>
      </c>
      <c r="L17" s="7">
        <v>1</v>
      </c>
    </row>
    <row r="18" spans="1:14" x14ac:dyDescent="0.25">
      <c r="A18" t="s">
        <v>24</v>
      </c>
      <c r="D18">
        <v>214100</v>
      </c>
      <c r="L18" s="7">
        <v>1</v>
      </c>
    </row>
    <row r="19" spans="1:14" x14ac:dyDescent="0.25">
      <c r="D19" s="1">
        <f>SUM(D13:D18)</f>
        <v>331150</v>
      </c>
      <c r="E19" s="1"/>
      <c r="F19" s="1">
        <f>SUM(F13:F18)</f>
        <v>20790</v>
      </c>
      <c r="G19" s="1"/>
      <c r="H19" s="1">
        <f>SUM(H13:H18)</f>
        <v>26560</v>
      </c>
      <c r="I19" s="1"/>
      <c r="J19" s="1"/>
      <c r="K19" s="1">
        <f>SUM(D19:J19)</f>
        <v>378500</v>
      </c>
      <c r="L19" s="7"/>
    </row>
    <row r="20" spans="1:14" x14ac:dyDescent="0.25">
      <c r="L20" s="7"/>
    </row>
    <row r="21" spans="1:14" ht="15.75" thickBot="1" x14ac:dyDescent="0.3">
      <c r="A21" t="s">
        <v>16</v>
      </c>
      <c r="D21" s="2">
        <f>+D11-D19</f>
        <v>107790</v>
      </c>
      <c r="E21" s="2"/>
      <c r="F21" s="2">
        <f>+F11-F19</f>
        <v>79210</v>
      </c>
      <c r="G21" s="2"/>
      <c r="H21" s="2">
        <f>+H11-H19</f>
        <v>49940</v>
      </c>
      <c r="I21" s="2"/>
      <c r="J21" s="2"/>
      <c r="K21" s="2">
        <f>+K11-K19</f>
        <v>236940</v>
      </c>
      <c r="L21" s="7">
        <v>1</v>
      </c>
      <c r="N21" t="s">
        <v>48</v>
      </c>
    </row>
    <row r="22" spans="1:14" ht="15.75" thickTop="1" x14ac:dyDescent="0.25">
      <c r="L22" s="7"/>
    </row>
    <row r="23" spans="1:14" x14ac:dyDescent="0.25">
      <c r="A23" s="5" t="s">
        <v>17</v>
      </c>
      <c r="L23" s="7"/>
    </row>
    <row r="24" spans="1:14" x14ac:dyDescent="0.25">
      <c r="L24" s="7"/>
    </row>
    <row r="25" spans="1:14" x14ac:dyDescent="0.25">
      <c r="A25" t="s">
        <v>18</v>
      </c>
      <c r="D25">
        <v>445900</v>
      </c>
      <c r="F25">
        <v>194700</v>
      </c>
      <c r="H25">
        <v>860000</v>
      </c>
      <c r="K25" s="4">
        <f>SUM(D25:J25)</f>
        <v>1500600</v>
      </c>
      <c r="L25" s="7">
        <v>1</v>
      </c>
    </row>
    <row r="26" spans="1:14" x14ac:dyDescent="0.25">
      <c r="K26" s="4"/>
      <c r="L26" s="7"/>
    </row>
    <row r="27" spans="1:14" x14ac:dyDescent="0.25">
      <c r="A27" t="s">
        <v>16</v>
      </c>
      <c r="D27">
        <f>+D21</f>
        <v>107790</v>
      </c>
      <c r="F27">
        <f>+F21</f>
        <v>79210</v>
      </c>
      <c r="H27">
        <f>+H21</f>
        <v>49940</v>
      </c>
      <c r="K27" s="4">
        <f>SUM(D27:J27)</f>
        <v>236940</v>
      </c>
      <c r="L27" s="7">
        <v>1</v>
      </c>
    </row>
    <row r="28" spans="1:14" x14ac:dyDescent="0.25">
      <c r="K28" s="4"/>
      <c r="L28" s="7"/>
    </row>
    <row r="29" spans="1:14" x14ac:dyDescent="0.25">
      <c r="A29" t="s">
        <v>40</v>
      </c>
      <c r="D29">
        <v>4500</v>
      </c>
      <c r="F29">
        <v>-4500</v>
      </c>
      <c r="K29" s="4">
        <f>SUM(D29:J29)</f>
        <v>0</v>
      </c>
      <c r="L29" s="7">
        <v>1</v>
      </c>
    </row>
    <row r="30" spans="1:14" x14ac:dyDescent="0.25">
      <c r="B30" s="8" t="s">
        <v>30</v>
      </c>
      <c r="K30" s="4"/>
      <c r="L30" s="7"/>
    </row>
    <row r="31" spans="1:14" x14ac:dyDescent="0.25">
      <c r="A31" t="s">
        <v>39</v>
      </c>
      <c r="D31">
        <v>72000</v>
      </c>
      <c r="F31">
        <v>-72000</v>
      </c>
      <c r="K31" s="4">
        <f>SUM(D31:J31)</f>
        <v>0</v>
      </c>
      <c r="L31" s="7">
        <v>1</v>
      </c>
    </row>
    <row r="32" spans="1:14" x14ac:dyDescent="0.25">
      <c r="K32" s="4"/>
      <c r="L32" s="7"/>
    </row>
    <row r="33" spans="1:13" x14ac:dyDescent="0.25">
      <c r="A33" t="s">
        <v>19</v>
      </c>
      <c r="D33">
        <v>-5000</v>
      </c>
      <c r="H33">
        <v>5000</v>
      </c>
      <c r="K33" s="4">
        <f>SUM(D33:J33)</f>
        <v>0</v>
      </c>
      <c r="L33" s="7">
        <v>1</v>
      </c>
    </row>
    <row r="34" spans="1:13" x14ac:dyDescent="0.25">
      <c r="K34" s="4"/>
      <c r="L34" s="7"/>
    </row>
    <row r="35" spans="1:13" ht="15.75" thickBot="1" x14ac:dyDescent="0.3">
      <c r="D35" s="2">
        <f>SUM(D25:D34)</f>
        <v>625190</v>
      </c>
      <c r="E35" s="2"/>
      <c r="F35" s="2">
        <f>SUM(F25:F34)</f>
        <v>197410</v>
      </c>
      <c r="G35" s="2"/>
      <c r="H35" s="2">
        <f>SUM(H25:H34)</f>
        <v>914940</v>
      </c>
      <c r="I35" s="2"/>
      <c r="J35" s="2"/>
      <c r="K35" s="3">
        <f>SUM(D35:J35)</f>
        <v>1737540</v>
      </c>
      <c r="L35" s="7"/>
    </row>
    <row r="36" spans="1:13" ht="15.75" thickTop="1" x14ac:dyDescent="0.25">
      <c r="L36" s="7"/>
    </row>
    <row r="37" spans="1:13" x14ac:dyDescent="0.25">
      <c r="A37" s="5" t="s">
        <v>20</v>
      </c>
      <c r="L37" s="7"/>
    </row>
    <row r="38" spans="1:13" x14ac:dyDescent="0.25">
      <c r="L38" s="7"/>
      <c r="M38" t="s">
        <v>42</v>
      </c>
    </row>
    <row r="39" spans="1:13" x14ac:dyDescent="0.25">
      <c r="A39" t="s">
        <v>21</v>
      </c>
      <c r="D39">
        <v>52400</v>
      </c>
      <c r="K39" s="4">
        <f t="shared" ref="K39:K53" si="0">SUM(D39:J39)</f>
        <v>52400</v>
      </c>
      <c r="L39" s="7">
        <v>1</v>
      </c>
      <c r="M39" t="s">
        <v>43</v>
      </c>
    </row>
    <row r="40" spans="1:13" x14ac:dyDescent="0.25">
      <c r="K40" s="4"/>
      <c r="L40" s="7"/>
      <c r="M40" t="s">
        <v>44</v>
      </c>
    </row>
    <row r="41" spans="1:13" x14ac:dyDescent="0.25">
      <c r="A41" t="s">
        <v>22</v>
      </c>
      <c r="D41">
        <v>4200</v>
      </c>
      <c r="K41" s="4">
        <f t="shared" si="0"/>
        <v>4200</v>
      </c>
      <c r="L41" s="7">
        <v>0.5</v>
      </c>
      <c r="M41" t="s">
        <v>45</v>
      </c>
    </row>
    <row r="42" spans="1:13" x14ac:dyDescent="0.25">
      <c r="K42" s="4"/>
      <c r="L42" s="7"/>
      <c r="M42" t="s">
        <v>50</v>
      </c>
    </row>
    <row r="43" spans="1:13" x14ac:dyDescent="0.25">
      <c r="A43" t="s">
        <v>23</v>
      </c>
      <c r="D43">
        <v>648950</v>
      </c>
      <c r="F43">
        <v>197410</v>
      </c>
      <c r="H43">
        <v>928580</v>
      </c>
      <c r="K43" s="4">
        <f t="shared" si="0"/>
        <v>1774940</v>
      </c>
      <c r="L43" s="7">
        <v>1</v>
      </c>
      <c r="M43" t="s">
        <v>46</v>
      </c>
    </row>
    <row r="44" spans="1:13" x14ac:dyDescent="0.25">
      <c r="K44" s="4"/>
      <c r="L44" s="7"/>
      <c r="M44" t="s">
        <v>47</v>
      </c>
    </row>
    <row r="45" spans="1:13" x14ac:dyDescent="0.25">
      <c r="A45" t="s">
        <v>25</v>
      </c>
      <c r="D45">
        <f>5900+13640</f>
        <v>19540</v>
      </c>
      <c r="K45" s="4">
        <f t="shared" si="0"/>
        <v>19540</v>
      </c>
      <c r="L45" s="7">
        <v>1</v>
      </c>
      <c r="M45" t="s">
        <v>41</v>
      </c>
    </row>
    <row r="46" spans="1:13" x14ac:dyDescent="0.25">
      <c r="K46" s="4"/>
      <c r="L46" s="7"/>
    </row>
    <row r="47" spans="1:13" ht="15.75" thickBot="1" x14ac:dyDescent="0.3">
      <c r="D47" s="2">
        <f>SUM(D39:D46)</f>
        <v>725090</v>
      </c>
      <c r="E47" s="2"/>
      <c r="F47" s="2">
        <f>SUM(F39:F46)</f>
        <v>197410</v>
      </c>
      <c r="G47" s="2"/>
      <c r="H47" s="2">
        <f>SUM(H39:H46)</f>
        <v>928580</v>
      </c>
      <c r="I47" s="2"/>
      <c r="J47" s="2"/>
      <c r="K47" s="2">
        <f t="shared" si="0"/>
        <v>1851080</v>
      </c>
      <c r="L47" s="7"/>
    </row>
    <row r="48" spans="1:13" ht="15.75" thickTop="1" x14ac:dyDescent="0.25">
      <c r="K48" s="4"/>
      <c r="L48" s="7"/>
    </row>
    <row r="49" spans="1:13" x14ac:dyDescent="0.25">
      <c r="A49" t="s">
        <v>26</v>
      </c>
      <c r="D49">
        <v>6600</v>
      </c>
      <c r="H49">
        <v>13640</v>
      </c>
      <c r="K49" s="4">
        <f t="shared" si="0"/>
        <v>20240</v>
      </c>
      <c r="L49" s="7">
        <v>1</v>
      </c>
    </row>
    <row r="50" spans="1:13" x14ac:dyDescent="0.25">
      <c r="K50" s="4"/>
      <c r="L50" s="7"/>
    </row>
    <row r="51" spans="1:13" x14ac:dyDescent="0.25">
      <c r="A51" t="s">
        <v>27</v>
      </c>
      <c r="D51">
        <v>93300</v>
      </c>
      <c r="K51" s="4">
        <f t="shared" si="0"/>
        <v>93300</v>
      </c>
      <c r="L51" s="7">
        <v>0.5</v>
      </c>
    </row>
    <row r="52" spans="1:13" x14ac:dyDescent="0.25">
      <c r="K52" s="4"/>
      <c r="L52" s="7"/>
    </row>
    <row r="53" spans="1:13" x14ac:dyDescent="0.25">
      <c r="D53" s="6">
        <f>SUM(D49:D52)</f>
        <v>99900</v>
      </c>
      <c r="E53" s="6"/>
      <c r="F53" s="6">
        <f>SUM(F49:F52)</f>
        <v>0</v>
      </c>
      <c r="G53" s="6"/>
      <c r="H53" s="6">
        <f>SUM(H49:H52)</f>
        <v>13640</v>
      </c>
      <c r="I53" s="6"/>
      <c r="J53" s="6"/>
      <c r="K53" s="6">
        <f t="shared" si="0"/>
        <v>113540</v>
      </c>
      <c r="L53" s="7"/>
    </row>
    <row r="54" spans="1:13" x14ac:dyDescent="0.25">
      <c r="L54" s="7"/>
    </row>
    <row r="55" spans="1:13" x14ac:dyDescent="0.25">
      <c r="A55" t="s">
        <v>29</v>
      </c>
      <c r="D55">
        <f>+D35</f>
        <v>625190</v>
      </c>
      <c r="F55">
        <f>+F35</f>
        <v>197410</v>
      </c>
      <c r="H55">
        <f>+H35</f>
        <v>914940</v>
      </c>
      <c r="K55">
        <f>SUM(D55:J55)</f>
        <v>1737540</v>
      </c>
      <c r="L55" s="7">
        <v>1</v>
      </c>
    </row>
    <row r="56" spans="1:13" x14ac:dyDescent="0.25">
      <c r="L56" s="7"/>
    </row>
    <row r="57" spans="1:13" ht="15.75" thickBot="1" x14ac:dyDescent="0.3">
      <c r="D57" s="2">
        <f>SUM(D53:D56)</f>
        <v>725090</v>
      </c>
      <c r="E57" s="2"/>
      <c r="F57" s="2">
        <f>SUM(F53:F56)</f>
        <v>197410</v>
      </c>
      <c r="G57" s="2"/>
      <c r="H57" s="2">
        <f>SUM(H53:H56)</f>
        <v>928580</v>
      </c>
      <c r="I57" s="2"/>
      <c r="J57" s="2"/>
      <c r="K57" s="2">
        <f>SUM(D57:J57)</f>
        <v>1851080</v>
      </c>
      <c r="L57" s="7"/>
      <c r="M57" t="s">
        <v>49</v>
      </c>
    </row>
    <row r="58" spans="1:13" ht="15.75" thickTop="1" x14ac:dyDescent="0.25">
      <c r="L58" s="7"/>
    </row>
    <row r="59" spans="1:13" x14ac:dyDescent="0.25">
      <c r="D59">
        <f>+D47-D57</f>
        <v>0</v>
      </c>
      <c r="F59">
        <f t="shared" ref="F59:K59" si="1">+F47-F57</f>
        <v>0</v>
      </c>
      <c r="H59">
        <f t="shared" si="1"/>
        <v>0</v>
      </c>
      <c r="K59">
        <f t="shared" si="1"/>
        <v>0</v>
      </c>
      <c r="L59" s="7"/>
    </row>
    <row r="60" spans="1:13" x14ac:dyDescent="0.25">
      <c r="L60" s="7"/>
    </row>
    <row r="61" spans="1:13" x14ac:dyDescent="0.25">
      <c r="A61" t="s">
        <v>31</v>
      </c>
      <c r="B61" t="s">
        <v>32</v>
      </c>
    </row>
    <row r="62" spans="1:13" x14ac:dyDescent="0.25">
      <c r="B62" t="s">
        <v>33</v>
      </c>
      <c r="L62" s="7">
        <v>2</v>
      </c>
    </row>
    <row r="63" spans="1:13" x14ac:dyDescent="0.25">
      <c r="B63" t="s">
        <v>34</v>
      </c>
    </row>
    <row r="64" spans="1:13" x14ac:dyDescent="0.25">
      <c r="B64" t="s">
        <v>35</v>
      </c>
    </row>
    <row r="65" spans="2:2" x14ac:dyDescent="0.25">
      <c r="B65" t="s">
        <v>36</v>
      </c>
    </row>
  </sheetData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Concordia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gfayerman</dc:creator>
  <cp:lastModifiedBy>gfayerman</cp:lastModifiedBy>
  <cp:lastPrinted>2014-10-01T19:32:08Z</cp:lastPrinted>
  <dcterms:created xsi:type="dcterms:W3CDTF">2014-10-01T18:39:01Z</dcterms:created>
  <dcterms:modified xsi:type="dcterms:W3CDTF">2014-10-16T18:54:40Z</dcterms:modified>
</cp:coreProperties>
</file>