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4740" tabRatio="500"/>
  </bookViews>
  <sheets>
    <sheet name="Wedding Budget Planner" sheetId="1" r:id="rId1"/>
    <sheet name="Estimated Cost Chart" sheetId="2" r:id="rId2"/>
    <sheet name="Actual  Cost Chart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9" i="1" l="1"/>
  <c r="D68" i="1"/>
  <c r="D69" i="1"/>
  <c r="D70" i="1"/>
  <c r="D71" i="1"/>
  <c r="D72" i="1"/>
  <c r="B72" i="1"/>
  <c r="B7" i="1"/>
  <c r="B8" i="1"/>
  <c r="D62" i="1"/>
  <c r="D63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C51" i="1"/>
  <c r="C64" i="1"/>
  <c r="C72" i="1"/>
  <c r="B19" i="1"/>
  <c r="B26" i="1"/>
  <c r="B51" i="1"/>
  <c r="B64" i="1"/>
  <c r="D55" i="1"/>
  <c r="D56" i="1"/>
  <c r="D57" i="1"/>
  <c r="D58" i="1"/>
  <c r="D59" i="1"/>
  <c r="D60" i="1"/>
  <c r="D61" i="1"/>
  <c r="D64" i="1"/>
</calcChain>
</file>

<file path=xl/sharedStrings.xml><?xml version="1.0" encoding="utf-8"?>
<sst xmlns="http://schemas.openxmlformats.org/spreadsheetml/2006/main" count="85" uniqueCount="57">
  <si>
    <t>Description</t>
  </si>
  <si>
    <t>Difference</t>
  </si>
  <si>
    <t>Total</t>
  </si>
  <si>
    <t>Reception</t>
  </si>
  <si>
    <t>Wedding Date:</t>
  </si>
  <si>
    <t>Total Budget</t>
  </si>
  <si>
    <t>Estimated Expenses</t>
  </si>
  <si>
    <t>Actual Expenses To-Date</t>
  </si>
  <si>
    <t>Available Budget</t>
  </si>
  <si>
    <t>Transportation</t>
  </si>
  <si>
    <t>The Smith's Wedding</t>
  </si>
  <si>
    <t>Forbes Weddings</t>
  </si>
  <si>
    <t>Her</t>
  </si>
  <si>
    <t>Him</t>
  </si>
  <si>
    <t>Dress</t>
  </si>
  <si>
    <t>Shoes</t>
  </si>
  <si>
    <t>Veil</t>
  </si>
  <si>
    <t>Make up artist</t>
  </si>
  <si>
    <t>Mani/pedi</t>
  </si>
  <si>
    <t>Tuxedo</t>
  </si>
  <si>
    <t>Barber</t>
  </si>
  <si>
    <t>Venue</t>
  </si>
  <si>
    <t>Dishes</t>
  </si>
  <si>
    <t>Chairs/tables</t>
  </si>
  <si>
    <t>Appetizers/food</t>
  </si>
  <si>
    <t>Liquor</t>
  </si>
  <si>
    <t>Non-alcoholic drinks</t>
  </si>
  <si>
    <t>Bartender</t>
  </si>
  <si>
    <t>Glassware/silverware</t>
  </si>
  <si>
    <t>Decoration</t>
  </si>
  <si>
    <t>Guestbook</t>
  </si>
  <si>
    <t>Caterer</t>
  </si>
  <si>
    <t>Napkins</t>
  </si>
  <si>
    <t>Tablecloths</t>
  </si>
  <si>
    <t>Cake</t>
  </si>
  <si>
    <t>Cakestand</t>
  </si>
  <si>
    <t>Ice</t>
  </si>
  <si>
    <t>Music</t>
  </si>
  <si>
    <t>Sound system</t>
  </si>
  <si>
    <t>Centerpieces</t>
  </si>
  <si>
    <t>Lighting</t>
  </si>
  <si>
    <t>Set Cost</t>
  </si>
  <si>
    <t>Set cost</t>
  </si>
  <si>
    <t>Option #1</t>
  </si>
  <si>
    <t>Option #2</t>
  </si>
  <si>
    <t>Ceremony</t>
  </si>
  <si>
    <t>Marriage license</t>
  </si>
  <si>
    <t>Photographer</t>
  </si>
  <si>
    <t>Backdrop</t>
  </si>
  <si>
    <t>Bouquets</t>
  </si>
  <si>
    <t>Wedding rings</t>
  </si>
  <si>
    <t>Flower girl basket</t>
  </si>
  <si>
    <t>Ring bearer pillow</t>
  </si>
  <si>
    <t>Final Budget</t>
  </si>
  <si>
    <t xml:space="preserve">Her </t>
  </si>
  <si>
    <t>Option #1 (total)</t>
  </si>
  <si>
    <t>Option #2 (total)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</si>
</sst>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* #,##0.00_);_(&quot;$&quot;* \(#,##0.00\);_(&quot;$&quot;* &quot;-&quot;??_);_(@_)"/>
    <numFmt numFmtId="165" formatCode="&quot;$&quot;#,##0.00"/>
    <numFmt numFmtId="166" formatCode="[$-F800]dddd\,\ mmmm\ dd\,\ yyyy"/>
    <numFmt numFmtId="167" formatCode="&quot;$&quot;#,##0"/>
  </numFmts>
  <fonts count="16" x14ac:knownFonts="1">
    <font>
      <sz val="12"/>
      <color theme="1"/>
      <name val="Calisto MT"/>
      <family val="2"/>
      <scheme val="minor"/>
    </font>
    <font>
      <sz val="12"/>
      <color theme="1"/>
      <name val="Calisto MT"/>
      <family val="2"/>
      <scheme val="minor"/>
    </font>
    <font>
      <b/>
      <sz val="11"/>
      <color theme="3"/>
      <name val="Calisto MT"/>
      <family val="2"/>
      <scheme val="minor"/>
    </font>
    <font>
      <sz val="12"/>
      <color theme="7" tint="-0.499984740745262"/>
      <name val="Calisto MT"/>
      <scheme val="minor"/>
    </font>
    <font>
      <sz val="14"/>
      <color theme="7" tint="-0.499984740745262"/>
      <name val="Calisto MT"/>
      <scheme val="minor"/>
    </font>
    <font>
      <b/>
      <sz val="14"/>
      <color theme="7" tint="-0.499984740745262"/>
      <name val="Calisto MT"/>
      <family val="2"/>
      <scheme val="minor"/>
    </font>
    <font>
      <u/>
      <sz val="12"/>
      <color theme="10"/>
      <name val="Calisto MT"/>
      <family val="2"/>
      <scheme val="minor"/>
    </font>
    <font>
      <u/>
      <sz val="12"/>
      <color theme="11"/>
      <name val="Calisto MT"/>
      <family val="2"/>
      <scheme val="minor"/>
    </font>
    <font>
      <b/>
      <sz val="16"/>
      <color theme="7" tint="-0.499984740745262"/>
      <name val="Calisto MT"/>
      <scheme val="minor"/>
    </font>
    <font>
      <sz val="16"/>
      <color theme="1"/>
      <name val="Calisto MT"/>
      <scheme val="minor"/>
    </font>
    <font>
      <sz val="8"/>
      <name val="Calisto MT"/>
      <family val="2"/>
      <scheme val="minor"/>
    </font>
    <font>
      <sz val="12"/>
      <color theme="1" tint="4.9989318521683403E-2"/>
      <name val="Calisto MT"/>
      <scheme val="minor"/>
    </font>
    <font>
      <b/>
      <i/>
      <sz val="18"/>
      <color theme="7" tint="-0.499984740745262"/>
      <name val="Calisto MT"/>
      <scheme val="minor"/>
    </font>
    <font>
      <i/>
      <sz val="14"/>
      <color theme="7" tint="-0.499984740745262"/>
      <name val="Calisto MT"/>
      <scheme val="minor"/>
    </font>
    <font>
      <b/>
      <sz val="14"/>
      <color theme="7" tint="0.79998168889431442"/>
      <name val="Apple Chancery"/>
    </font>
    <font>
      <sz val="12"/>
      <color rgb="FFE7C7D3"/>
      <name val="Apple Chancery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A53D63"/>
        <bgColor indexed="64"/>
      </patternFill>
    </fill>
    <fill>
      <patternFill patternType="solid">
        <fgColor rgb="FFE5C6D2"/>
        <bgColor indexed="64"/>
      </patternFill>
    </fill>
    <fill>
      <patternFill patternType="solid">
        <fgColor rgb="FF922950"/>
        <bgColor indexed="64"/>
      </patternFill>
    </fill>
    <fill>
      <patternFill patternType="solid">
        <fgColor rgb="FFDEB8C8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thin">
        <color theme="7" tint="-0.499984740745262"/>
      </left>
      <right/>
      <top style="thin">
        <color theme="7" tint="-0.499984740745262"/>
      </top>
      <bottom/>
      <diagonal/>
    </border>
    <border>
      <left/>
      <right style="thin">
        <color theme="7" tint="-0.499984740745262"/>
      </right>
      <top style="thin">
        <color theme="7" tint="-0.499984740745262"/>
      </top>
      <bottom/>
      <diagonal/>
    </border>
    <border>
      <left style="thin">
        <color theme="7" tint="-0.499984740745262"/>
      </left>
      <right/>
      <top/>
      <bottom/>
      <diagonal/>
    </border>
    <border>
      <left/>
      <right style="thin">
        <color theme="7" tint="-0.499984740745262"/>
      </right>
      <top/>
      <bottom/>
      <diagonal/>
    </border>
    <border>
      <left style="thin">
        <color theme="7" tint="-0.499984740745262"/>
      </left>
      <right/>
      <top/>
      <bottom style="thin">
        <color theme="7" tint="-0.499984740745262"/>
      </bottom>
      <diagonal/>
    </border>
    <border>
      <left/>
      <right style="thin">
        <color theme="7" tint="-0.499984740745262"/>
      </right>
      <top/>
      <bottom style="thin">
        <color theme="7" tint="-0.499984740745262"/>
      </bottom>
      <diagonal/>
    </border>
    <border>
      <left/>
      <right/>
      <top/>
      <bottom style="thick">
        <color theme="7" tint="-0.499984740745262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</borders>
  <cellStyleXfs count="38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3" fillId="3" borderId="5" xfId="0" applyFont="1" applyFill="1" applyBorder="1"/>
    <xf numFmtId="0" fontId="3" fillId="3" borderId="6" xfId="0" applyFont="1" applyFill="1" applyBorder="1"/>
    <xf numFmtId="0" fontId="0" fillId="0" borderId="0" xfId="0" applyBorder="1"/>
    <xf numFmtId="0" fontId="0" fillId="0" borderId="2" xfId="0" applyFont="1" applyFill="1" applyBorder="1"/>
    <xf numFmtId="165" fontId="0" fillId="0" borderId="1" xfId="1" applyNumberFormat="1" applyFont="1" applyFill="1" applyBorder="1"/>
    <xf numFmtId="165" fontId="0" fillId="0" borderId="1" xfId="0" applyNumberFormat="1" applyFont="1" applyFill="1" applyBorder="1"/>
    <xf numFmtId="165" fontId="0" fillId="0" borderId="0" xfId="0" applyNumberFormat="1" applyBorder="1"/>
    <xf numFmtId="0" fontId="0" fillId="0" borderId="0" xfId="0" applyAlignment="1">
      <alignment wrapText="1"/>
    </xf>
    <xf numFmtId="0" fontId="0" fillId="0" borderId="13" xfId="0" applyBorder="1"/>
    <xf numFmtId="0" fontId="9" fillId="0" borderId="0" xfId="0" applyFont="1"/>
    <xf numFmtId="0" fontId="8" fillId="0" borderId="0" xfId="2" applyFont="1" applyAlignment="1">
      <alignment horizontal="right" wrapText="1"/>
    </xf>
    <xf numFmtId="0" fontId="11" fillId="0" borderId="0" xfId="0" applyFont="1" applyFill="1" applyBorder="1"/>
    <xf numFmtId="165" fontId="11" fillId="0" borderId="0" xfId="0" applyNumberFormat="1" applyFont="1" applyFill="1" applyBorder="1"/>
    <xf numFmtId="0" fontId="11" fillId="0" borderId="0" xfId="0" applyFont="1"/>
    <xf numFmtId="0" fontId="12" fillId="0" borderId="13" xfId="0" applyFont="1" applyBorder="1"/>
    <xf numFmtId="165" fontId="0" fillId="0" borderId="0" xfId="1" applyNumberFormat="1" applyFont="1" applyBorder="1"/>
    <xf numFmtId="165" fontId="11" fillId="0" borderId="3" xfId="0" applyNumberFormat="1" applyFont="1" applyFill="1" applyBorder="1"/>
    <xf numFmtId="165" fontId="11" fillId="0" borderId="4" xfId="0" applyNumberFormat="1" applyFont="1" applyFill="1" applyBorder="1"/>
    <xf numFmtId="0" fontId="4" fillId="4" borderId="7" xfId="3" applyFont="1" applyFill="1" applyBorder="1" applyAlignment="1">
      <alignment horizontal="left" indent="1"/>
    </xf>
    <xf numFmtId="0" fontId="4" fillId="4" borderId="9" xfId="3" applyFont="1" applyFill="1" applyBorder="1" applyAlignment="1">
      <alignment horizontal="left" indent="1" shrinkToFit="1"/>
    </xf>
    <xf numFmtId="0" fontId="5" fillId="4" borderId="11" xfId="2" applyFont="1" applyFill="1" applyBorder="1" applyAlignment="1">
      <alignment horizontal="left" indent="1"/>
    </xf>
    <xf numFmtId="167" fontId="4" fillId="4" borderId="8" xfId="3" applyNumberFormat="1" applyFont="1" applyFill="1" applyBorder="1" applyAlignment="1">
      <alignment horizontal="right" wrapText="1"/>
    </xf>
    <xf numFmtId="167" fontId="13" fillId="4" borderId="10" xfId="3" applyNumberFormat="1" applyFont="1" applyFill="1" applyBorder="1" applyAlignment="1">
      <alignment horizontal="right" wrapText="1"/>
    </xf>
    <xf numFmtId="167" fontId="5" fillId="4" borderId="12" xfId="2" applyNumberFormat="1" applyFont="1" applyFill="1" applyBorder="1" applyAlignment="1">
      <alignment horizontal="right" wrapText="1"/>
    </xf>
    <xf numFmtId="0" fontId="0" fillId="0" borderId="0" xfId="0" applyFill="1"/>
    <xf numFmtId="0" fontId="9" fillId="0" borderId="0" xfId="0" applyFont="1" applyFill="1"/>
    <xf numFmtId="0" fontId="11" fillId="0" borderId="0" xfId="0" applyFont="1" applyFill="1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165" fontId="11" fillId="0" borderId="0" xfId="1" applyNumberFormat="1" applyFont="1" applyFill="1" applyBorder="1"/>
    <xf numFmtId="167" fontId="4" fillId="4" borderId="10" xfId="3" applyNumberFormat="1" applyFont="1" applyFill="1" applyBorder="1" applyAlignment="1">
      <alignment horizontal="right" wrapText="1"/>
    </xf>
    <xf numFmtId="0" fontId="0" fillId="7" borderId="0" xfId="0" applyFill="1"/>
    <xf numFmtId="0" fontId="0" fillId="9" borderId="0" xfId="0" applyFill="1"/>
    <xf numFmtId="0" fontId="15" fillId="6" borderId="0" xfId="0" applyFont="1" applyFill="1"/>
    <xf numFmtId="0" fontId="15" fillId="8" borderId="0" xfId="0" applyFont="1" applyFill="1"/>
    <xf numFmtId="0" fontId="14" fillId="5" borderId="14" xfId="0" applyFont="1" applyFill="1" applyBorder="1" applyAlignment="1">
      <alignment horizontal="center" vertical="center"/>
    </xf>
    <xf numFmtId="0" fontId="14" fillId="5" borderId="15" xfId="0" applyFont="1" applyFill="1" applyBorder="1" applyAlignment="1">
      <alignment horizontal="center" vertical="center"/>
    </xf>
    <xf numFmtId="166" fontId="8" fillId="0" borderId="0" xfId="2" applyNumberFormat="1" applyFont="1" applyAlignment="1">
      <alignment horizontal="right" wrapText="1"/>
    </xf>
    <xf numFmtId="3" fontId="8" fillId="0" borderId="0" xfId="2" applyNumberFormat="1" applyFont="1" applyAlignment="1">
      <alignment horizontal="right" wrapText="1"/>
    </xf>
  </cellXfs>
  <cellStyles count="38">
    <cellStyle name="20% - Accent3" xfId="3" builtinId="38"/>
    <cellStyle name="Currency" xfId="1" builtinId="4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Heading 4" xfId="2" builtinId="19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Normal" xfId="0" builtinId="0"/>
  </cellStyles>
  <dxfs count="47"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sto MT"/>
        <scheme val="minor"/>
      </font>
      <fill>
        <patternFill patternType="solid">
          <fgColor theme="7" tint="0.79998168889431442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7" tint="-0.499984740745262"/>
        <name val="Calisto MT"/>
        <scheme val="minor"/>
      </font>
      <fill>
        <patternFill patternType="solid">
          <fgColor theme="7" tint="0.59999389629810485"/>
          <bgColor theme="7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5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numFmt numFmtId="165" formatCode="&quot;$&quot;#,##0.0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numFmt numFmtId="165" formatCode="&quot;$&quot;#,##0.00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0"/>
        </right>
        <top/>
        <bottom/>
      </border>
    </dxf>
    <dxf>
      <numFmt numFmtId="165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numFmt numFmtId="165" formatCode="&quot;$&quot;#,##0.00"/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numFmt numFmtId="165" formatCode="&quot;$&quot;#,##0.0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numFmt numFmtId="165" formatCode="&quot;$&quot;#,##0.00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0"/>
        </right>
        <top/>
        <bottom/>
      </border>
    </dxf>
    <dxf>
      <numFmt numFmtId="165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numFmt numFmtId="165" formatCode="&quot;$&quot;#,##0.00"/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5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sto MT"/>
        <scheme val="minor"/>
      </font>
      <fill>
        <patternFill patternType="solid">
          <fgColor theme="7" tint="0.79998168889431442"/>
          <bgColor theme="7" tint="0.79998168889431442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7" tint="-0.499984740745262"/>
        <name val="Calisto MT"/>
        <scheme val="minor"/>
      </font>
      <fill>
        <patternFill patternType="solid">
          <fgColor theme="7" tint="0.59999389629810485"/>
          <bgColor theme="7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numFmt numFmtId="165" formatCode="&quot;$&quot;#,##0.00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0"/>
        </right>
        <top/>
        <bottom/>
      </border>
    </dxf>
    <dxf>
      <numFmt numFmtId="165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numFmt numFmtId="165" formatCode="&quot;$&quot;#,##0.00"/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5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sto MT"/>
        <scheme val="minor"/>
      </font>
      <fill>
        <patternFill patternType="solid">
          <fgColor theme="7" tint="0.79998168889431442"/>
          <bgColor theme="7" tint="0.79998168889431442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7" tint="-0.499984740745262"/>
        <name val="Calisto MT"/>
        <scheme val="minor"/>
      </font>
      <fill>
        <patternFill patternType="solid">
          <fgColor theme="7" tint="0.59999389629810485"/>
          <bgColor theme="7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numFmt numFmtId="165" formatCode="&quot;$&quot;#,##0.00"/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5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sto MT"/>
        <scheme val="minor"/>
      </font>
      <fill>
        <patternFill patternType="solid">
          <fgColor theme="7" tint="0.79998168889431442"/>
          <bgColor theme="7" tint="0.79998168889431442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7" tint="-0.499984740745262"/>
        <name val="Calisto MT"/>
        <scheme val="minor"/>
      </font>
      <fill>
        <patternFill patternType="solid">
          <fgColor theme="7" tint="0.59999389629810485"/>
          <bgColor theme="7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numFmt numFmtId="165" formatCode="&quot;$&quot;#,##0.00"/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5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 tint="4.9989318521683403E-2"/>
        <name val="Calisto MT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sto MT"/>
        <scheme val="minor"/>
      </font>
      <fill>
        <patternFill patternType="solid">
          <fgColor theme="7" tint="0.79998168889431442"/>
          <bgColor theme="7" tint="0.79998168889431442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7" tint="-0.499984740745262"/>
        <name val="Calisto MT"/>
        <scheme val="minor"/>
      </font>
      <fill>
        <patternFill patternType="solid">
          <fgColor theme="7" tint="0.59999389629810485"/>
          <bgColor theme="7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2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chartsheet" Target="chart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>
                <a:latin typeface="Apple Chancery"/>
                <a:cs typeface="Apple Chancery"/>
              </a:rPr>
              <a:t>Option #1</a:t>
            </a:r>
          </a:p>
        </c:rich>
      </c:tx>
      <c:layout/>
      <c:overlay val="0"/>
    </c:title>
    <c:autoTitleDeleted val="0"/>
    <c:plotArea>
      <c:layout/>
      <c:doughnut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val>
            <c:numRef>
              <c:f>'Wedding Budget Planner'!$B$68:$B$72</c:f>
              <c:numCache>
                <c:formatCode>"$"#,##0.00</c:formatCode>
                <c:ptCount val="4"/>
                <c:pt idx="0">
                  <c:v>5929.0</c:v>
                </c:pt>
                <c:pt idx="1">
                  <c:v>13092.62</c:v>
                </c:pt>
                <c:pt idx="2">
                  <c:v>3559.9</c:v>
                </c:pt>
                <c:pt idx="3">
                  <c:v>388.1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legend>
      <c:legendPos val="r"/>
      <c:layout>
        <c:manualLayout>
          <c:xMode val="edge"/>
          <c:yMode val="edge"/>
          <c:x val="0.918763525527051"/>
          <c:y val="0.308197301328523"/>
          <c:w val="0.0605913131826264"/>
          <c:h val="0.368627423774671"/>
        </c:manualLayout>
      </c:layout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>
                <a:latin typeface="Apple Chancery"/>
                <a:cs typeface="Apple Chancery"/>
              </a:rPr>
              <a:t>Option #2</a:t>
            </a:r>
          </a:p>
        </c:rich>
      </c:tx>
      <c:layout/>
      <c:overlay val="0"/>
    </c:title>
    <c:autoTitleDeleted val="0"/>
    <c:plotArea>
      <c:layout/>
      <c:doughnut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val>
            <c:numRef>
              <c:f>'Wedding Budget Planner'!$C$68:$C$72</c:f>
              <c:numCache>
                <c:formatCode>"$"#,##0.00</c:formatCode>
                <c:ptCount val="4"/>
                <c:pt idx="0">
                  <c:v>9033.0</c:v>
                </c:pt>
                <c:pt idx="1">
                  <c:v>20492.62</c:v>
                </c:pt>
                <c:pt idx="2">
                  <c:v>3559.9</c:v>
                </c:pt>
                <c:pt idx="3">
                  <c:v>388.1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</c:plotArea>
    <c:legend>
      <c:legendPos val="r"/>
      <c:layout>
        <c:manualLayout>
          <c:xMode val="edge"/>
          <c:yMode val="edge"/>
          <c:x val="0.918763525527051"/>
          <c:y val="0.278492388451444"/>
          <c:w val="0.0605913131826264"/>
          <c:h val="0.391904233124706"/>
        </c:manualLayout>
      </c:layout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2"/>
    </mc:Choice>
    <mc:Fallback>
      <c:style val="2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Estimated Costs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dLbl>
              <c:idx val="4"/>
              <c:delete val="1"/>
            </c:dLbl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('Wedding Budget Planner'!$A$12,'Wedding Budget Planner'!$A$21,'Wedding Budget Planner'!$A$28,'Wedding Budget Planner'!$A$53,'Wedding Budget Planner'!$A$66)</c:f>
              <c:strCache>
                <c:ptCount val="5"/>
                <c:pt idx="0">
                  <c:v>Her</c:v>
                </c:pt>
                <c:pt idx="1">
                  <c:v>Him</c:v>
                </c:pt>
                <c:pt idx="2">
                  <c:v>Reception</c:v>
                </c:pt>
                <c:pt idx="3">
                  <c:v>Ceremony</c:v>
                </c:pt>
                <c:pt idx="4">
                  <c:v>Final Budget</c:v>
                </c:pt>
              </c:strCache>
            </c:strRef>
          </c:cat>
          <c:val>
            <c:numRef>
              <c:f>('Wedding Budget Planner'!$B$19,'Wedding Budget Planner'!$B$26,'Wedding Budget Planner'!$B$51,'Wedding Budget Planner'!$B$64,'Wedding Budget Planner'!$B$72)</c:f>
              <c:numCache>
                <c:formatCode>"$"#,##0.00</c:formatCode>
                <c:ptCount val="5"/>
                <c:pt idx="0">
                  <c:v>3559.9</c:v>
                </c:pt>
                <c:pt idx="1">
                  <c:v>388.1</c:v>
                </c:pt>
                <c:pt idx="2">
                  <c:v>13092.62</c:v>
                </c:pt>
                <c:pt idx="3">
                  <c:v>5929.0</c:v>
                </c:pt>
                <c:pt idx="4">
                  <c:v>22969.62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2"/>
    </mc:Choice>
    <mc:Fallback>
      <c:style val="2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Actual Costs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delete val="1"/>
          </c:dLbls>
          <c:cat>
            <c:strRef>
              <c:f>('Wedding Budget Planner'!$A$12,'Wedding Budget Planner'!$A$21,'Wedding Budget Planner'!$A$28,'Wedding Budget Planner'!$A$53,'Wedding Budget Planner'!$A$66)</c:f>
              <c:strCache>
                <c:ptCount val="5"/>
                <c:pt idx="0">
                  <c:v>Her</c:v>
                </c:pt>
                <c:pt idx="1">
                  <c:v>Him</c:v>
                </c:pt>
                <c:pt idx="2">
                  <c:v>Reception</c:v>
                </c:pt>
                <c:pt idx="3">
                  <c:v>Ceremony</c:v>
                </c:pt>
                <c:pt idx="4">
                  <c:v>Final Budget</c:v>
                </c:pt>
              </c:strCache>
            </c:strRef>
          </c:cat>
          <c:val>
            <c:numRef>
              <c:f>('Wedding Budget Planner'!#REF!,'Wedding Budget Planner'!#REF!,'Wedding Budget Planner'!$C$51,'Wedding Budget Planner'!$C$64,'Wedding Budget Planner'!$C$72)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4" workbookViewId="0" zoomToFit="1"/>
  </sheetViews>
  <pageMargins left="0.75" right="0.75" top="1" bottom="1" header="0.5" footer="0.5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14" workbookViewId="0" zoomToFit="1"/>
  </sheetViews>
  <pageMargins left="0.75" right="0.75" top="1" bottom="1" header="0.5" footer="0.5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image" Target="../media/image3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825500</xdr:colOff>
      <xdr:row>73</xdr:row>
      <xdr:rowOff>38100</xdr:rowOff>
    </xdr:from>
    <xdr:to>
      <xdr:col>3</xdr:col>
      <xdr:colOff>1035050</xdr:colOff>
      <xdr:row>87</xdr:row>
      <xdr:rowOff>152400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825500</xdr:colOff>
      <xdr:row>88</xdr:row>
      <xdr:rowOff>76200</xdr:rowOff>
    </xdr:from>
    <xdr:to>
      <xdr:col>3</xdr:col>
      <xdr:colOff>1035050</xdr:colOff>
      <xdr:row>103</xdr:row>
      <xdr:rowOff>76200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292100</xdr:colOff>
      <xdr:row>4</xdr:row>
      <xdr:rowOff>241300</xdr:rowOff>
    </xdr:from>
    <xdr:to>
      <xdr:col>4</xdr:col>
      <xdr:colOff>914400</xdr:colOff>
      <xdr:row>27</xdr:row>
      <xdr:rowOff>25400</xdr:rowOff>
    </xdr:to>
    <xdr:pic>
      <xdr:nvPicPr>
        <xdr:cNvPr id="5" name="Picture 4" descr="Peony-Bouquet-Refresh-Lisa-Lefkowitz.jp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1900" y="1308100"/>
          <a:ext cx="2984500" cy="4521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566930" cy="58152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566930" cy="58152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id="4" name="Apparel" displayName="Apparel" ref="A13:B19" totalsRowCount="1" headerRowDxfId="46" dataDxfId="44" totalsRowDxfId="43" headerRowBorderDxfId="45">
  <autoFilter ref="A13:B18"/>
  <tableColumns count="2">
    <tableColumn id="1" name="Description" totalsRowLabel="Total" totalsRowDxfId="42"/>
    <tableColumn id="3" name="Set Cost" totalsRowFunction="sum" dataDxfId="41" totalsRowDxfId="40" dataCellStyle="Currency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10" name="Decorations" displayName="Decorations" ref="A22:B26" totalsRowCount="1" headerRowDxfId="39" dataDxfId="37" totalsRowDxfId="36" headerRowBorderDxfId="38">
  <autoFilter ref="A22:B25"/>
  <tableColumns count="2">
    <tableColumn id="1" name="Description" totalsRowLabel="Total" totalsRowDxfId="35"/>
    <tableColumn id="3" name="Set cost" totalsRowFunction="sum" dataDxfId="34" totalsRowDxfId="33" dataCellStyle="Currency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11" name="Reception" displayName="Reception" ref="A29:D51" totalsRowCount="1" headerRowDxfId="32" dataDxfId="30" totalsRowDxfId="29" headerRowBorderDxfId="31">
  <autoFilter ref="A29:D50"/>
  <tableColumns count="4">
    <tableColumn id="1" name="Description" totalsRowLabel="Total" totalsRowDxfId="28"/>
    <tableColumn id="3" name="Option #1" totalsRowFunction="sum" dataDxfId="27" totalsRowDxfId="26" dataCellStyle="Currency"/>
    <tableColumn id="4" name="Option #2" totalsRowFunction="sum" dataDxfId="25" totalsRowDxfId="24" dataCellStyle="Currency"/>
    <tableColumn id="5" name="Difference" totalsRowFunction="sum" dataDxfId="23" totalsRowDxfId="22">
      <calculatedColumnFormula>Reception[[#This Row],[Option '#1]]-Reception[[#This Row],[Option '#2]]</calculatedColumnFormula>
    </tableColumn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id="12" name="Other" displayName="Other" ref="A54:D64" totalsRowCount="1" headerRowDxfId="21" dataDxfId="19" totalsRowDxfId="18" headerRowBorderDxfId="20">
  <autoFilter ref="A54:D63"/>
  <tableColumns count="4">
    <tableColumn id="1" name="Description" totalsRowLabel="Total" totalsRowDxfId="17"/>
    <tableColumn id="3" name="Option #1" totalsRowFunction="sum" dataDxfId="16" totalsRowDxfId="15" dataCellStyle="Currency"/>
    <tableColumn id="4" name="Option #2" totalsRowFunction="sum" dataDxfId="14" totalsRowDxfId="13" dataCellStyle="Currency"/>
    <tableColumn id="5" name="Difference" totalsRowFunction="sum" dataDxfId="12" totalsRowDxfId="11">
      <calculatedColumnFormula>Other[[#This Row],[Option '#1]]-Other[[#This Row],[Option '#2]]</calculatedColumnFormula>
    </tableColumn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1" name="Other2" displayName="Other2" ref="A67:D72" totalsRowCount="1" headerRowDxfId="3" dataDxfId="2" totalsRowDxfId="1" headerRowBorderDxfId="0">
  <autoFilter ref="A67:D71"/>
  <tableColumns count="4">
    <tableColumn id="1" name="Description" totalsRowLabel="Total" totalsRowDxfId="10"/>
    <tableColumn id="3" name="Option #1" totalsRowFunction="sum" dataDxfId="8" totalsRowDxfId="9" dataCellStyle="Currency"/>
    <tableColumn id="4" name="Option #2" totalsRowFunction="sum" dataDxfId="6" totalsRowDxfId="7" dataCellStyle="Currency"/>
    <tableColumn id="5" name="Difference" totalsRowFunction="sum" dataDxfId="4" totalsRowDxfId="5">
      <calculatedColumnFormula>Other2[[#This Row],[Option '#1]]-Other2[[#This Row],[Option '#2]]</calculatedColumnFormula>
    </tableColumn>
  </tableColumns>
  <tableStyleInfo name="TableStyleMedium1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
</file>

<file path=xl/theme/theme1.xml><?xml version="1.0" encoding="utf-8"?>
<a:theme xmlns:a="http://schemas.openxmlformats.org/drawingml/2006/main" name="Paper">
  <a:themeElements>
    <a:clrScheme name="Pap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Capital">
      <a:majorFont>
        <a:latin typeface="Calisto MT"/>
        <a:ea typeface=""/>
        <a:cs typeface=""/>
        <a:font script="Jpan" typeface="ＭＳ 明朝"/>
      </a:majorFont>
      <a:minorFont>
        <a:latin typeface="Calisto MT"/>
        <a:ea typeface=""/>
        <a:cs typeface=""/>
        <a:font script="Jpan" typeface="ＭＳ 明朝"/>
      </a:minorFont>
    </a:fontScheme>
    <a:fmtScheme name="Pap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55000"/>
                <a:alpha val="20000"/>
              </a:schemeClr>
              <a:schemeClr val="phClr">
                <a:tint val="40000"/>
                <a:shade val="90000"/>
                <a:satMod val="60000"/>
                <a:alpha val="20000"/>
              </a:schemeClr>
            </a:duotone>
          </a:blip>
          <a:tile tx="0" ty="0" sx="58000" sy="38000" flip="none" algn="tl"/>
        </a:blipFill>
        <a:blipFill>
          <a:blip xmlns:r="http://schemas.openxmlformats.org/officeDocument/2006/relationships" r:embed="rId2">
            <a:duotone>
              <a:schemeClr val="phClr">
                <a:shade val="12000"/>
                <a:satMod val="240000"/>
              </a:schemeClr>
              <a:schemeClr val="phClr">
                <a:tint val="65000"/>
              </a:schemeClr>
            </a:duotone>
          </a:blip>
          <a:stretch>
            <a:fillRect/>
          </a:stretch>
        </a:blipFill>
      </a:bgFillStyleLst>
    </a:fmtScheme>
  </a:themeElements>
  <a:objectDefaults>
    <a:spDef>
      <a:spPr/>
      <a:bodyPr rtlCol="0" anchor="ctr"/>
      <a:lstStyle>
        <a:defPPr algn="ctr">
          <a:defRPr/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4" Type="http://schemas.openxmlformats.org/officeDocument/2006/relationships/table" Target="../tables/table3.xml"/><Relationship Id="rId5" Type="http://schemas.openxmlformats.org/officeDocument/2006/relationships/table" Target="../tables/table4.xml"/><Relationship Id="rId6" Type="http://schemas.openxmlformats.org/officeDocument/2006/relationships/table" Target="../tables/table5.xml"/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E97"/>
  <sheetViews>
    <sheetView showGridLines="0" tabSelected="1" topLeftCell="A71" workbookViewId="0">
      <selection activeCell="B7" sqref="B7"/>
    </sheetView>
  </sheetViews>
  <sheetFormatPr baseColWidth="10" defaultRowHeight="15" x14ac:dyDescent="0"/>
  <cols>
    <col min="1" max="1" width="27.83203125" customWidth="1"/>
    <col min="2" max="2" width="17.83203125" customWidth="1"/>
    <col min="3" max="3" width="16.1640625" customWidth="1"/>
    <col min="4" max="4" width="14.83203125" customWidth="1"/>
    <col min="5" max="5" width="27.6640625" style="25" customWidth="1"/>
  </cols>
  <sheetData>
    <row r="1" spans="1:5" ht="28" customHeight="1" thickBot="1">
      <c r="A1" s="15" t="s">
        <v>10</v>
      </c>
      <c r="B1" s="9"/>
      <c r="C1" s="9" t="s">
        <v>11</v>
      </c>
      <c r="D1" s="9"/>
    </row>
    <row r="2" spans="1:5" ht="12" customHeight="1" thickTop="1"/>
    <row r="3" spans="1:5" s="10" customFormat="1" ht="22">
      <c r="A3" s="11" t="s">
        <v>4</v>
      </c>
      <c r="B3" s="38">
        <v>42198</v>
      </c>
      <c r="C3" s="38"/>
      <c r="E3" s="26"/>
    </row>
    <row r="4" spans="1:5" s="10" customFormat="1" ht="22">
      <c r="A4" s="11"/>
      <c r="B4" s="39"/>
      <c r="C4" s="39"/>
      <c r="E4" s="26"/>
    </row>
    <row r="5" spans="1:5" ht="20" customHeight="1">
      <c r="A5" s="8"/>
      <c r="B5" s="8"/>
    </row>
    <row r="6" spans="1:5" ht="17">
      <c r="A6" s="19" t="s">
        <v>5</v>
      </c>
      <c r="B6" s="22">
        <v>24000</v>
      </c>
    </row>
    <row r="7" spans="1:5" ht="17">
      <c r="A7" s="20" t="s">
        <v>6</v>
      </c>
      <c r="B7" s="31">
        <f>SUM(Other2[[#Totals],[Option '#1]])</f>
        <v>22969.620000000003</v>
      </c>
    </row>
    <row r="8" spans="1:5" ht="17">
      <c r="A8" s="20" t="s">
        <v>7</v>
      </c>
      <c r="B8" s="23">
        <f>SUM(Other2[[#Totals],[Option '#1]])</f>
        <v>22969.620000000003</v>
      </c>
    </row>
    <row r="9" spans="1:5" ht="18">
      <c r="A9" s="21" t="s">
        <v>8</v>
      </c>
      <c r="B9" s="24">
        <f>B6-B7</f>
        <v>1030.3799999999974</v>
      </c>
    </row>
    <row r="12" spans="1:5" s="28" customFormat="1" ht="22" customHeight="1">
      <c r="A12" s="36" t="s">
        <v>12</v>
      </c>
      <c r="B12" s="37"/>
      <c r="E12" s="29"/>
    </row>
    <row r="13" spans="1:5">
      <c r="A13" s="1" t="s">
        <v>0</v>
      </c>
      <c r="B13" s="2" t="s">
        <v>41</v>
      </c>
      <c r="E13"/>
    </row>
    <row r="14" spans="1:5">
      <c r="A14" s="4" t="s">
        <v>14</v>
      </c>
      <c r="B14" s="5">
        <v>3000</v>
      </c>
      <c r="E14"/>
    </row>
    <row r="15" spans="1:5">
      <c r="A15" s="3" t="s">
        <v>15</v>
      </c>
      <c r="B15" s="16">
        <v>59.95</v>
      </c>
      <c r="E15"/>
    </row>
    <row r="16" spans="1:5">
      <c r="A16" s="3" t="s">
        <v>16</v>
      </c>
      <c r="B16" s="16">
        <v>129.94999999999999</v>
      </c>
      <c r="E16"/>
    </row>
    <row r="17" spans="1:5" s="14" customFormat="1">
      <c r="A17" s="3" t="s">
        <v>17</v>
      </c>
      <c r="B17" s="16">
        <v>300</v>
      </c>
    </row>
    <row r="18" spans="1:5">
      <c r="A18" s="12" t="s">
        <v>18</v>
      </c>
      <c r="B18" s="30">
        <v>70</v>
      </c>
      <c r="E18"/>
    </row>
    <row r="19" spans="1:5">
      <c r="A19" s="12" t="s">
        <v>2</v>
      </c>
      <c r="B19" s="17">
        <f>SUBTOTAL(109,Apparel[Set Cost])</f>
        <v>3559.8999999999996</v>
      </c>
      <c r="E19"/>
    </row>
    <row r="20" spans="1:5">
      <c r="A20" s="12"/>
      <c r="B20" s="13"/>
      <c r="C20" s="13"/>
      <c r="D20" s="13"/>
      <c r="E20" s="27"/>
    </row>
    <row r="21" spans="1:5" s="28" customFormat="1" ht="22" customHeight="1">
      <c r="A21" s="36" t="s">
        <v>13</v>
      </c>
      <c r="B21" s="37"/>
      <c r="E21" s="29"/>
    </row>
    <row r="22" spans="1:5">
      <c r="A22" s="1" t="s">
        <v>0</v>
      </c>
      <c r="B22" s="2" t="s">
        <v>42</v>
      </c>
      <c r="E22"/>
    </row>
    <row r="23" spans="1:5">
      <c r="A23" s="4" t="s">
        <v>19</v>
      </c>
      <c r="B23" s="5">
        <v>324.10000000000002</v>
      </c>
      <c r="E23"/>
    </row>
    <row r="24" spans="1:5">
      <c r="A24" s="3" t="s">
        <v>15</v>
      </c>
      <c r="B24" s="16">
        <v>50</v>
      </c>
      <c r="E24"/>
    </row>
    <row r="25" spans="1:5">
      <c r="A25" s="3" t="s">
        <v>20</v>
      </c>
      <c r="B25" s="16">
        <v>14</v>
      </c>
      <c r="E25"/>
    </row>
    <row r="26" spans="1:5">
      <c r="A26" s="12" t="s">
        <v>2</v>
      </c>
      <c r="B26" s="17">
        <f>SUBTOTAL(109,Decorations[Set cost])</f>
        <v>388.1</v>
      </c>
      <c r="E26"/>
    </row>
    <row r="27" spans="1:5">
      <c r="A27" s="12"/>
      <c r="B27" s="13"/>
      <c r="C27" s="13"/>
      <c r="D27" s="13"/>
      <c r="E27" s="27"/>
    </row>
    <row r="28" spans="1:5" s="28" customFormat="1" ht="22" customHeight="1">
      <c r="A28" s="36" t="s">
        <v>3</v>
      </c>
      <c r="B28" s="37"/>
      <c r="E28" s="29"/>
    </row>
    <row r="29" spans="1:5">
      <c r="A29" s="1" t="s">
        <v>0</v>
      </c>
      <c r="B29" s="2" t="s">
        <v>43</v>
      </c>
      <c r="C29" s="2" t="s">
        <v>44</v>
      </c>
      <c r="D29" s="2" t="s">
        <v>1</v>
      </c>
      <c r="E29"/>
    </row>
    <row r="30" spans="1:5">
      <c r="A30" s="4" t="s">
        <v>21</v>
      </c>
      <c r="B30" s="5">
        <v>0</v>
      </c>
      <c r="C30" s="5">
        <v>0</v>
      </c>
      <c r="D30" s="6">
        <f>Reception[[#This Row],[Option '#1]]-Reception[[#This Row],[Option '#2]]</f>
        <v>0</v>
      </c>
      <c r="E30"/>
    </row>
    <row r="31" spans="1:5">
      <c r="A31" s="3" t="s">
        <v>22</v>
      </c>
      <c r="B31" s="16">
        <v>70</v>
      </c>
      <c r="C31" s="16">
        <v>170</v>
      </c>
      <c r="D31" s="7">
        <f>Reception[[#This Row],[Option '#1]]-Reception[[#This Row],[Option '#2]]</f>
        <v>-100</v>
      </c>
      <c r="E31"/>
    </row>
    <row r="32" spans="1:5">
      <c r="A32" s="3" t="s">
        <v>23</v>
      </c>
      <c r="B32" s="16">
        <v>798</v>
      </c>
      <c r="C32" s="16">
        <v>1200</v>
      </c>
      <c r="D32" s="7">
        <f>Reception[[#This Row],[Option '#1]]-Reception[[#This Row],[Option '#2]]</f>
        <v>-402</v>
      </c>
      <c r="E32"/>
    </row>
    <row r="33" spans="1:5">
      <c r="A33" s="3" t="s">
        <v>24</v>
      </c>
      <c r="B33" s="16">
        <v>1500</v>
      </c>
      <c r="C33" s="16">
        <v>1900</v>
      </c>
      <c r="D33" s="7">
        <f>Reception[[#This Row],[Option '#1]]-Reception[[#This Row],[Option '#2]]</f>
        <v>-400</v>
      </c>
      <c r="E33"/>
    </row>
    <row r="34" spans="1:5">
      <c r="A34" s="3" t="s">
        <v>25</v>
      </c>
      <c r="B34" s="16">
        <v>2560</v>
      </c>
      <c r="C34" s="16">
        <v>2909</v>
      </c>
      <c r="D34" s="7">
        <f>Reception[[#This Row],[Option '#1]]-Reception[[#This Row],[Option '#2]]</f>
        <v>-349</v>
      </c>
      <c r="E34"/>
    </row>
    <row r="35" spans="1:5">
      <c r="A35" s="3" t="s">
        <v>26</v>
      </c>
      <c r="B35" s="16">
        <v>300</v>
      </c>
      <c r="C35" s="16">
        <v>300</v>
      </c>
      <c r="D35" s="7">
        <f>Reception[[#This Row],[Option '#1]]-Reception[[#This Row],[Option '#2]]</f>
        <v>0</v>
      </c>
      <c r="E35"/>
    </row>
    <row r="36" spans="1:5">
      <c r="A36" s="3" t="s">
        <v>27</v>
      </c>
      <c r="B36" s="16">
        <v>450</v>
      </c>
      <c r="C36" s="16">
        <v>780</v>
      </c>
      <c r="D36" s="7">
        <f>Reception[[#This Row],[Option '#1]]-Reception[[#This Row],[Option '#2]]</f>
        <v>-330</v>
      </c>
      <c r="E36"/>
    </row>
    <row r="37" spans="1:5" s="14" customFormat="1">
      <c r="A37" s="12" t="s">
        <v>28</v>
      </c>
      <c r="B37" s="30">
        <v>48</v>
      </c>
      <c r="C37" s="30">
        <v>120</v>
      </c>
      <c r="D37" s="13">
        <f>Reception[[#This Row],[Option '#1]]-Reception[[#This Row],[Option '#2]]</f>
        <v>-72</v>
      </c>
    </row>
    <row r="38" spans="1:5" s="14" customFormat="1">
      <c r="A38" s="12" t="s">
        <v>29</v>
      </c>
      <c r="B38" s="30">
        <v>200</v>
      </c>
      <c r="C38" s="30">
        <v>500</v>
      </c>
      <c r="D38" s="13">
        <f>Reception[[#This Row],[Option '#1]]-Reception[[#This Row],[Option '#2]]</f>
        <v>-300</v>
      </c>
    </row>
    <row r="39" spans="1:5" s="14" customFormat="1">
      <c r="A39" s="12" t="s">
        <v>9</v>
      </c>
      <c r="B39" s="30">
        <v>650</v>
      </c>
      <c r="C39" s="30">
        <v>650</v>
      </c>
      <c r="D39" s="13">
        <f>Reception[[#This Row],[Option '#1]]-Reception[[#This Row],[Option '#2]]</f>
        <v>0</v>
      </c>
    </row>
    <row r="40" spans="1:5" s="14" customFormat="1">
      <c r="A40" s="12" t="s">
        <v>30</v>
      </c>
      <c r="B40" s="30">
        <v>87.62</v>
      </c>
      <c r="C40" s="30">
        <v>87.62</v>
      </c>
      <c r="D40" s="13">
        <f>Reception[[#This Row],[Option '#1]]-Reception[[#This Row],[Option '#2]]</f>
        <v>0</v>
      </c>
    </row>
    <row r="41" spans="1:5" s="14" customFormat="1">
      <c r="A41" s="12" t="s">
        <v>31</v>
      </c>
      <c r="B41" s="30">
        <v>1500</v>
      </c>
      <c r="C41" s="30">
        <v>1500</v>
      </c>
      <c r="D41" s="13">
        <f>Reception[[#This Row],[Option '#1]]-Reception[[#This Row],[Option '#2]]</f>
        <v>0</v>
      </c>
    </row>
    <row r="42" spans="1:5" s="14" customFormat="1">
      <c r="A42" s="12" t="s">
        <v>32</v>
      </c>
      <c r="B42" s="30">
        <v>35</v>
      </c>
      <c r="C42" s="30">
        <v>67</v>
      </c>
      <c r="D42" s="13">
        <f>Reception[[#This Row],[Option '#1]]-Reception[[#This Row],[Option '#2]]</f>
        <v>-32</v>
      </c>
    </row>
    <row r="43" spans="1:5" s="14" customFormat="1">
      <c r="A43" s="12" t="s">
        <v>33</v>
      </c>
      <c r="B43" s="30">
        <v>690</v>
      </c>
      <c r="C43" s="30">
        <v>690</v>
      </c>
      <c r="D43" s="13">
        <f>Reception[[#This Row],[Option '#1]]-Reception[[#This Row],[Option '#2]]</f>
        <v>0</v>
      </c>
    </row>
    <row r="44" spans="1:5" s="14" customFormat="1">
      <c r="A44" s="12" t="s">
        <v>34</v>
      </c>
      <c r="B44" s="30">
        <v>500</v>
      </c>
      <c r="C44" s="30">
        <v>600</v>
      </c>
      <c r="D44" s="13">
        <f>Reception[[#This Row],[Option '#1]]-Reception[[#This Row],[Option '#2]]</f>
        <v>-100</v>
      </c>
    </row>
    <row r="45" spans="1:5" s="14" customFormat="1">
      <c r="A45" s="12" t="s">
        <v>35</v>
      </c>
      <c r="B45" s="30">
        <v>24</v>
      </c>
      <c r="C45" s="30">
        <v>99</v>
      </c>
      <c r="D45" s="13">
        <f>Reception[[#This Row],[Option '#1]]-Reception[[#This Row],[Option '#2]]</f>
        <v>-75</v>
      </c>
    </row>
    <row r="46" spans="1:5" s="14" customFormat="1">
      <c r="A46" s="12" t="s">
        <v>36</v>
      </c>
      <c r="B46" s="30">
        <v>20</v>
      </c>
      <c r="C46" s="30">
        <v>20</v>
      </c>
      <c r="D46" s="13">
        <f>Reception[[#This Row],[Option '#1]]-Reception[[#This Row],[Option '#2]]</f>
        <v>0</v>
      </c>
    </row>
    <row r="47" spans="1:5" s="14" customFormat="1">
      <c r="A47" s="12" t="s">
        <v>37</v>
      </c>
      <c r="B47" s="30">
        <v>1900</v>
      </c>
      <c r="C47" s="30">
        <v>3400</v>
      </c>
      <c r="D47" s="13">
        <f>Reception[[#This Row],[Option '#1]]-Reception[[#This Row],[Option '#2]]</f>
        <v>-1500</v>
      </c>
    </row>
    <row r="48" spans="1:5" s="14" customFormat="1">
      <c r="A48" s="12" t="s">
        <v>38</v>
      </c>
      <c r="B48" s="30">
        <v>1300</v>
      </c>
      <c r="C48" s="30">
        <v>4780</v>
      </c>
      <c r="D48" s="13">
        <f>Reception[[#This Row],[Option '#1]]-Reception[[#This Row],[Option '#2]]</f>
        <v>-3480</v>
      </c>
    </row>
    <row r="49" spans="1:5" s="14" customFormat="1">
      <c r="A49" s="12" t="s">
        <v>39</v>
      </c>
      <c r="B49" s="30">
        <v>260</v>
      </c>
      <c r="C49" s="30">
        <v>260</v>
      </c>
      <c r="D49" s="13">
        <f>Reception[[#This Row],[Option '#1]]-Reception[[#This Row],[Option '#2]]</f>
        <v>0</v>
      </c>
    </row>
    <row r="50" spans="1:5" s="14" customFormat="1">
      <c r="A50" s="12" t="s">
        <v>40</v>
      </c>
      <c r="B50" s="30">
        <v>200</v>
      </c>
      <c r="C50" s="30">
        <v>460</v>
      </c>
      <c r="D50" s="13">
        <f>Reception[[#This Row],[Option '#1]]-Reception[[#This Row],[Option '#2]]</f>
        <v>-260</v>
      </c>
    </row>
    <row r="51" spans="1:5" s="14" customFormat="1">
      <c r="A51" s="12" t="s">
        <v>2</v>
      </c>
      <c r="B51" s="17">
        <f>SUBTOTAL(109,Reception[Option '#1])</f>
        <v>13092.619999999999</v>
      </c>
      <c r="C51" s="18">
        <f>SUBTOTAL(109,Reception[Option '#2])</f>
        <v>20492.620000000003</v>
      </c>
      <c r="D51" s="13">
        <f>SUBTOTAL(109,Reception[Difference])</f>
        <v>-7400</v>
      </c>
    </row>
    <row r="53" spans="1:5" s="28" customFormat="1" ht="22" customHeight="1">
      <c r="A53" s="36" t="s">
        <v>45</v>
      </c>
      <c r="B53" s="37"/>
      <c r="E53" s="29"/>
    </row>
    <row r="54" spans="1:5">
      <c r="A54" s="1" t="s">
        <v>0</v>
      </c>
      <c r="B54" s="2" t="s">
        <v>43</v>
      </c>
      <c r="C54" s="2" t="s">
        <v>44</v>
      </c>
      <c r="D54" s="2" t="s">
        <v>1</v>
      </c>
      <c r="E54"/>
    </row>
    <row r="55" spans="1:5">
      <c r="A55" s="4" t="s">
        <v>21</v>
      </c>
      <c r="B55" s="5">
        <v>400</v>
      </c>
      <c r="C55" s="5">
        <v>400</v>
      </c>
      <c r="D55" s="6">
        <f>Other[[#This Row],[Option '#1]]-Other[[#This Row],[Option '#2]]</f>
        <v>0</v>
      </c>
      <c r="E55"/>
    </row>
    <row r="56" spans="1:5">
      <c r="A56" s="3" t="s">
        <v>46</v>
      </c>
      <c r="B56" s="16">
        <v>50</v>
      </c>
      <c r="C56" s="16">
        <v>50</v>
      </c>
      <c r="D56" s="7">
        <f>Other[[#This Row],[Option '#1]]-Other[[#This Row],[Option '#2]]</f>
        <v>0</v>
      </c>
      <c r="E56"/>
    </row>
    <row r="57" spans="1:5">
      <c r="A57" s="3" t="s">
        <v>47</v>
      </c>
      <c r="B57" s="16">
        <v>1500</v>
      </c>
      <c r="C57" s="16">
        <v>1500</v>
      </c>
      <c r="D57" s="7">
        <f>Other[[#This Row],[Option '#1]]-Other[[#This Row],[Option '#2]]</f>
        <v>0</v>
      </c>
      <c r="E57"/>
    </row>
    <row r="58" spans="1:5">
      <c r="A58" s="3" t="s">
        <v>48</v>
      </c>
      <c r="B58" s="16">
        <v>189</v>
      </c>
      <c r="C58" s="16">
        <v>243</v>
      </c>
      <c r="D58" s="7">
        <f>Other[[#This Row],[Option '#1]]-Other[[#This Row],[Option '#2]]</f>
        <v>-54</v>
      </c>
      <c r="E58"/>
    </row>
    <row r="59" spans="1:5">
      <c r="A59" s="3" t="s">
        <v>49</v>
      </c>
      <c r="B59" s="16">
        <v>100</v>
      </c>
      <c r="C59" s="16">
        <v>150</v>
      </c>
      <c r="D59" s="7">
        <f>Other[[#This Row],[Option '#1]]-Other[[#This Row],[Option '#2]]</f>
        <v>-50</v>
      </c>
      <c r="E59"/>
    </row>
    <row r="60" spans="1:5">
      <c r="A60" s="3" t="s">
        <v>9</v>
      </c>
      <c r="B60" s="16">
        <v>650</v>
      </c>
      <c r="C60" s="16">
        <v>650</v>
      </c>
      <c r="D60" s="7">
        <f>Other[[#This Row],[Option '#1]]-Other[[#This Row],[Option '#2]]</f>
        <v>0</v>
      </c>
      <c r="E60"/>
    </row>
    <row r="61" spans="1:5">
      <c r="A61" s="3" t="s">
        <v>50</v>
      </c>
      <c r="B61" s="16">
        <v>3000</v>
      </c>
      <c r="C61" s="16">
        <v>6000</v>
      </c>
      <c r="D61" s="7">
        <f>Other[[#This Row],[Option '#1]]-Other[[#This Row],[Option '#2]]</f>
        <v>-3000</v>
      </c>
      <c r="E61"/>
    </row>
    <row r="62" spans="1:5">
      <c r="A62" s="12" t="s">
        <v>51</v>
      </c>
      <c r="B62" s="30">
        <v>20</v>
      </c>
      <c r="C62" s="30">
        <v>20</v>
      </c>
      <c r="D62" s="13">
        <f>Other[[#This Row],[Option '#1]]-Other[[#This Row],[Option '#2]]</f>
        <v>0</v>
      </c>
      <c r="E62"/>
    </row>
    <row r="63" spans="1:5">
      <c r="A63" s="12" t="s">
        <v>52</v>
      </c>
      <c r="B63" s="30">
        <v>20</v>
      </c>
      <c r="C63" s="30">
        <v>20</v>
      </c>
      <c r="D63" s="13">
        <f>Other[[#This Row],[Option '#1]]-Other[[#This Row],[Option '#2]]</f>
        <v>0</v>
      </c>
      <c r="E63"/>
    </row>
    <row r="64" spans="1:5">
      <c r="A64" s="12" t="s">
        <v>2</v>
      </c>
      <c r="B64" s="17">
        <f>SUBTOTAL(109,Other[Option '#1])</f>
        <v>5929</v>
      </c>
      <c r="C64" s="18">
        <f>SUBTOTAL(109,Other[Option '#2])</f>
        <v>9033</v>
      </c>
      <c r="D64" s="13">
        <f>SUBTOTAL(109,Other[Difference])</f>
        <v>-3104</v>
      </c>
      <c r="E64"/>
    </row>
    <row r="66" spans="1:5" ht="24">
      <c r="A66" s="36" t="s">
        <v>53</v>
      </c>
      <c r="B66" s="37"/>
      <c r="C66" s="28"/>
      <c r="D66" s="28"/>
      <c r="E66" s="29"/>
    </row>
    <row r="67" spans="1:5">
      <c r="A67" s="1" t="s">
        <v>0</v>
      </c>
      <c r="B67" s="2" t="s">
        <v>43</v>
      </c>
      <c r="C67" s="2" t="s">
        <v>44</v>
      </c>
      <c r="D67" s="2" t="s">
        <v>1</v>
      </c>
      <c r="E67"/>
    </row>
    <row r="68" spans="1:5" s="28" customFormat="1" ht="22" customHeight="1">
      <c r="A68" s="4" t="s">
        <v>45</v>
      </c>
      <c r="B68" s="5">
        <v>5929</v>
      </c>
      <c r="C68" s="5">
        <v>9033</v>
      </c>
      <c r="D68" s="6">
        <f>Other2[[#This Row],[Option '#1]]-Other2[[#This Row],[Option '#2]]</f>
        <v>-3104</v>
      </c>
    </row>
    <row r="69" spans="1:5">
      <c r="A69" s="3" t="s">
        <v>3</v>
      </c>
      <c r="B69" s="16">
        <v>13092.62</v>
      </c>
      <c r="C69" s="16">
        <v>20492.62</v>
      </c>
      <c r="D69" s="7">
        <f>Other2[[#This Row],[Option '#1]]-Other2[[#This Row],[Option '#2]]</f>
        <v>-7399.9999999999982</v>
      </c>
      <c r="E69"/>
    </row>
    <row r="70" spans="1:5">
      <c r="A70" s="3" t="s">
        <v>12</v>
      </c>
      <c r="B70" s="16">
        <v>3559.9</v>
      </c>
      <c r="C70" s="16">
        <v>3559.9</v>
      </c>
      <c r="D70" s="7">
        <f>Other2[[#This Row],[Option '#1]]-Other2[[#This Row],[Option '#2]]</f>
        <v>0</v>
      </c>
      <c r="E70"/>
    </row>
    <row r="71" spans="1:5">
      <c r="A71" s="3" t="s">
        <v>13</v>
      </c>
      <c r="B71" s="16">
        <v>388.1</v>
      </c>
      <c r="C71" s="16">
        <v>388.1</v>
      </c>
      <c r="D71" s="7">
        <f>Other2[[#This Row],[Option '#1]]-Other2[[#This Row],[Option '#2]]</f>
        <v>0</v>
      </c>
      <c r="E71"/>
    </row>
    <row r="72" spans="1:5">
      <c r="A72" s="12" t="s">
        <v>2</v>
      </c>
      <c r="B72" s="17">
        <f>SUBTOTAL(109,Other2[Option '#1])</f>
        <v>22969.620000000003</v>
      </c>
      <c r="C72" s="18">
        <f>SUBTOTAL(109,Other2[Option '#2])</f>
        <v>33473.619999999995</v>
      </c>
      <c r="D72" s="13">
        <f>SUBTOTAL(109,Other2[Difference])</f>
        <v>-10503.999999999998</v>
      </c>
      <c r="E72"/>
    </row>
    <row r="78" spans="1:5" ht="23" customHeight="1">
      <c r="E78" s="34" t="s">
        <v>55</v>
      </c>
    </row>
    <row r="79" spans="1:5">
      <c r="E79" s="32" t="s">
        <v>45</v>
      </c>
    </row>
    <row r="80" spans="1:5">
      <c r="E80" s="32" t="s">
        <v>3</v>
      </c>
    </row>
    <row r="81" spans="5:5">
      <c r="E81" s="32" t="s">
        <v>54</v>
      </c>
    </row>
    <row r="82" spans="5:5">
      <c r="E82" s="32" t="s">
        <v>13</v>
      </c>
    </row>
    <row r="93" spans="5:5" ht="24" customHeight="1">
      <c r="E93" s="35" t="s">
        <v>56</v>
      </c>
    </row>
    <row r="94" spans="5:5">
      <c r="E94" s="33" t="s">
        <v>45</v>
      </c>
    </row>
    <row r="95" spans="5:5">
      <c r="E95" s="33" t="s">
        <v>3</v>
      </c>
    </row>
    <row r="96" spans="5:5">
      <c r="E96" s="33" t="s">
        <v>12</v>
      </c>
    </row>
    <row r="97" spans="5:5">
      <c r="E97" s="33" t="s">
        <v>13</v>
      </c>
    </row>
  </sheetData>
  <mergeCells count="7">
    <mergeCell ref="A66:B66"/>
    <mergeCell ref="A21:B21"/>
    <mergeCell ref="A28:B28"/>
    <mergeCell ref="B3:C3"/>
    <mergeCell ref="B4:C4"/>
    <mergeCell ref="A53:B53"/>
    <mergeCell ref="A12:B12"/>
  </mergeCells>
  <phoneticPr fontId="10" type="noConversion"/>
  <pageMargins left="0.75" right="0.75" top="1" bottom="1" header="0.5" footer="0.5"/>
  <pageSetup orientation="portrait" horizontalDpi="4294967292" verticalDpi="4294967292"/>
  <ignoredErrors>
    <ignoredError sqref="D65:D71 D21 D28:D36 D52:D61" emptyCellReference="1"/>
  </ignoredErrors>
  <drawing r:id="rId1"/>
  <tableParts count="5">
    <tablePart r:id="rId2"/>
    <tablePart r:id="rId3"/>
    <tablePart r:id="rId4"/>
    <tablePart r:id="rId5"/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EDE4F507-16F2-804F-AF03-12CD9A77D4A5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iangles" iconId="0"/>
              <x14:cfIcon iconSet="NoIcons" iconId="0"/>
              <x14:cfIcon iconSet="3Triangles" iconId="2"/>
            </x14:iconSet>
          </x14:cfRule>
          <xm:sqref>D68:D71 D55:D63 D30:D50</xm:sqref>
        </x14:conditionalFormatting>
      </x14:conditionalFormattings>
    </ex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2</vt:i4>
      </vt:variant>
    </vt:vector>
  </HeadingPairs>
  <TitlesOfParts>
    <vt:vector size="3" baseType="lpstr">
      <vt:lpstr>Wedding Budget Planner</vt:lpstr>
      <vt:lpstr>Estimated Cost Chart</vt:lpstr>
      <vt:lpstr>Actual  Cost Chart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jleblanc</dc:creator>
  <cp:lastModifiedBy>Ashley Forbes</cp:lastModifiedBy>
  <dcterms:created xsi:type="dcterms:W3CDTF">2010-05-18T22:11:16Z</dcterms:created>
  <dcterms:modified xsi:type="dcterms:W3CDTF">2015-06-05T16:00:25Z</dcterms:modified>
</cp:coreProperties>
</file>