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 windowWidth="13395" windowHeight="7740" activeTab="4"/>
  </bookViews>
  <sheets>
    <sheet name="# 1" sheetId="5" r:id="rId1"/>
    <sheet name="# 2" sheetId="1" r:id="rId2"/>
    <sheet name="# 3" sheetId="2" r:id="rId3"/>
    <sheet name="# 4" sheetId="3" r:id="rId4"/>
    <sheet name="# 5" sheetId="4" r:id="rId5"/>
  </sheets>
  <calcPr calcId="145621"/>
</workbook>
</file>

<file path=xl/calcChain.xml><?xml version="1.0" encoding="utf-8"?>
<calcChain xmlns="http://schemas.openxmlformats.org/spreadsheetml/2006/main">
  <c r="E15" i="4" l="1"/>
  <c r="E11" i="4"/>
  <c r="E8" i="4"/>
  <c r="E3" i="4"/>
  <c r="E4" i="4"/>
  <c r="E5" i="4"/>
  <c r="E6" i="4"/>
  <c r="E2" i="4"/>
  <c r="D6" i="4"/>
  <c r="D5" i="4"/>
  <c r="D4" i="4"/>
  <c r="D3" i="4"/>
  <c r="D2" i="4"/>
  <c r="C3" i="4"/>
  <c r="C4" i="4"/>
  <c r="C5" i="4"/>
  <c r="C6" i="4"/>
  <c r="C2" i="4"/>
  <c r="B8" i="4"/>
  <c r="A8" i="4"/>
  <c r="E4" i="3"/>
  <c r="B8" i="3"/>
  <c r="C3" i="3"/>
  <c r="C4" i="3"/>
  <c r="C5" i="3"/>
  <c r="C6" i="3"/>
  <c r="C2" i="3"/>
  <c r="F6" i="2"/>
  <c r="C13" i="2"/>
  <c r="C11" i="2"/>
  <c r="C3" i="2"/>
  <c r="C4" i="2"/>
  <c r="C5" i="2"/>
  <c r="C6" i="2"/>
  <c r="C7" i="2"/>
  <c r="C8" i="2"/>
  <c r="C9" i="2"/>
  <c r="C2" i="2"/>
  <c r="A13" i="2"/>
  <c r="B3" i="2"/>
  <c r="B4" i="2"/>
  <c r="B5" i="2"/>
  <c r="B6" i="2"/>
  <c r="B7" i="2"/>
  <c r="B8" i="2"/>
  <c r="B9" i="2"/>
  <c r="B2" i="2"/>
  <c r="A11" i="2"/>
  <c r="A13" i="1"/>
  <c r="D4" i="5"/>
  <c r="D5" i="5"/>
  <c r="D6" i="5"/>
  <c r="D3" i="5"/>
  <c r="D2" i="5"/>
  <c r="C7" i="5"/>
  <c r="C3" i="5"/>
  <c r="C4" i="5"/>
  <c r="C5" i="5"/>
  <c r="C6" i="5"/>
  <c r="C2" i="5"/>
  <c r="B7" i="5"/>
  <c r="G7" i="4" l="1"/>
  <c r="G6" i="4"/>
  <c r="G4" i="4"/>
  <c r="G2" i="4"/>
  <c r="E2" i="3"/>
  <c r="F4" i="2"/>
  <c r="F2" i="2"/>
  <c r="D4" i="1"/>
  <c r="D2" i="1"/>
</calcChain>
</file>

<file path=xl/sharedStrings.xml><?xml version="1.0" encoding="utf-8"?>
<sst xmlns="http://schemas.openxmlformats.org/spreadsheetml/2006/main" count="47" uniqueCount="41">
  <si>
    <t>a) mean</t>
  </si>
  <si>
    <t>b) median</t>
  </si>
  <si>
    <t>a) variance</t>
  </si>
  <si>
    <t>b) stand. dev</t>
  </si>
  <si>
    <t>b) weighted mean</t>
  </si>
  <si>
    <t>bin</t>
  </si>
  <si>
    <t>raw freq.</t>
  </si>
  <si>
    <t>9.95-10.45</t>
  </si>
  <si>
    <t>10.45-10.95</t>
  </si>
  <si>
    <t>10.95-11.45</t>
  </si>
  <si>
    <t>11.45-11.95</t>
  </si>
  <si>
    <t>11.95-12.45</t>
  </si>
  <si>
    <t>rel. freq.</t>
  </si>
  <si>
    <t>count</t>
  </si>
  <si>
    <t>cum. Freq.</t>
  </si>
  <si>
    <t>sample values</t>
  </si>
  <si>
    <t xml:space="preserve">sorted sample values </t>
  </si>
  <si>
    <t>mean-deviated values</t>
  </si>
  <si>
    <t>mean</t>
  </si>
  <si>
    <t>mean-deviated values squared.</t>
  </si>
  <si>
    <t>sum of squared deviations</t>
  </si>
  <si>
    <t>sum of squared deviations / (N - 1)</t>
  </si>
  <si>
    <t>c) coeff of variation</t>
  </si>
  <si>
    <t>values</t>
  </si>
  <si>
    <t>raw frequencies</t>
  </si>
  <si>
    <t>values*raw freq.</t>
  </si>
  <si>
    <t>price</t>
  </si>
  <si>
    <t>quantity</t>
  </si>
  <si>
    <t>price minus mean</t>
  </si>
  <si>
    <t>quantity minus mean</t>
  </si>
  <si>
    <t>product of deviated data</t>
  </si>
  <si>
    <t>mean P</t>
  </si>
  <si>
    <t>mean Q</t>
  </si>
  <si>
    <t>sum of product of deviated data</t>
  </si>
  <si>
    <t>a) covariance</t>
  </si>
  <si>
    <t>b) correlation</t>
  </si>
  <si>
    <t>standard deviation X</t>
  </si>
  <si>
    <t>standard deviation Y</t>
  </si>
  <si>
    <t>covariance divided by the product</t>
  </si>
  <si>
    <t>of the two standard deviations</t>
  </si>
  <si>
    <t>divided by the number of degrees of freedom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</si>
</sst>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4" fontId="0" fillId="0" borderId="0" xfId="0" applyNumberFormat="1"/>
    <xf numFmtId="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histogram of raw frequencies</a:t>
            </a:r>
          </a:p>
        </c:rich>
      </c:tx>
      <c:overlay val="0"/>
    </c:title>
    <c:autoTitleDeleted val="0"/>
    <c:plotArea>
      <c:layout/>
      <c:barChart>
        <c:barDir val="col"/>
        <c:grouping val="clustered"/>
        <c:varyColors val="0"/>
        <c:ser>
          <c:idx val="0"/>
          <c:order val="0"/>
          <c:tx>
            <c:v>raw freq</c:v>
          </c:tx>
          <c:invertIfNegative val="0"/>
          <c:cat>
            <c:strRef>
              <c:f>'# 1'!$A$2:$A$6</c:f>
              <c:strCache>
                <c:ptCount val="5"/>
                <c:pt idx="0">
                  <c:v>9.95-10.45</c:v>
                </c:pt>
                <c:pt idx="1">
                  <c:v>10.45-10.95</c:v>
                </c:pt>
                <c:pt idx="2">
                  <c:v>10.95-11.45</c:v>
                </c:pt>
                <c:pt idx="3">
                  <c:v>11.45-11.95</c:v>
                </c:pt>
                <c:pt idx="4">
                  <c:v>11.95-12.45</c:v>
                </c:pt>
              </c:strCache>
            </c:strRef>
          </c:cat>
          <c:val>
            <c:numRef>
              <c:f>'# 1'!$B$2:$B$6</c:f>
              <c:numCache>
                <c:formatCode>General</c:formatCode>
                <c:ptCount val="5"/>
                <c:pt idx="0">
                  <c:v>2</c:v>
                </c:pt>
                <c:pt idx="1">
                  <c:v>8</c:v>
                </c:pt>
                <c:pt idx="2">
                  <c:v>6</c:v>
                </c:pt>
                <c:pt idx="3">
                  <c:v>3</c:v>
                </c:pt>
                <c:pt idx="4">
                  <c:v>1</c:v>
                </c:pt>
              </c:numCache>
            </c:numRef>
          </c:val>
        </c:ser>
        <c:dLbls>
          <c:showLegendKey val="0"/>
          <c:showVal val="0"/>
          <c:showCatName val="0"/>
          <c:showSerName val="0"/>
          <c:showPercent val="0"/>
          <c:showBubbleSize val="0"/>
        </c:dLbls>
        <c:gapWidth val="150"/>
        <c:axId val="43092608"/>
        <c:axId val="43102976"/>
      </c:barChart>
      <c:catAx>
        <c:axId val="43092608"/>
        <c:scaling>
          <c:orientation val="minMax"/>
        </c:scaling>
        <c:delete val="0"/>
        <c:axPos val="b"/>
        <c:title>
          <c:tx>
            <c:rich>
              <a:bodyPr/>
              <a:lstStyle/>
              <a:p>
                <a:pPr>
                  <a:defRPr/>
                </a:pPr>
                <a:r>
                  <a:rPr lang="en-CA"/>
                  <a:t>range</a:t>
                </a:r>
                <a:r>
                  <a:rPr lang="en-CA" baseline="0"/>
                  <a:t> of stock price forcast</a:t>
                </a:r>
                <a:endParaRPr lang="en-CA"/>
              </a:p>
            </c:rich>
          </c:tx>
          <c:overlay val="0"/>
        </c:title>
        <c:majorTickMark val="out"/>
        <c:minorTickMark val="none"/>
        <c:tickLblPos val="nextTo"/>
        <c:crossAx val="43102976"/>
        <c:crosses val="autoZero"/>
        <c:auto val="1"/>
        <c:lblAlgn val="ctr"/>
        <c:lblOffset val="100"/>
        <c:noMultiLvlLbl val="0"/>
      </c:catAx>
      <c:valAx>
        <c:axId val="43102976"/>
        <c:scaling>
          <c:orientation val="minMax"/>
        </c:scaling>
        <c:delete val="0"/>
        <c:axPos val="l"/>
        <c:majorGridlines/>
        <c:numFmt formatCode="General" sourceLinked="1"/>
        <c:majorTickMark val="out"/>
        <c:minorTickMark val="none"/>
        <c:tickLblPos val="nextTo"/>
        <c:crossAx val="43092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CA"/>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points on demand function</c:v>
          </c:tx>
          <c:spPr>
            <a:ln w="28575">
              <a:noFill/>
            </a:ln>
          </c:spPr>
          <c:xVal>
            <c:numRef>
              <c:f>'# 5'!$B$2:$B$6</c:f>
              <c:numCache>
                <c:formatCode>General</c:formatCode>
                <c:ptCount val="5"/>
                <c:pt idx="0">
                  <c:v>55</c:v>
                </c:pt>
                <c:pt idx="1">
                  <c:v>53</c:v>
                </c:pt>
                <c:pt idx="2">
                  <c:v>45</c:v>
                </c:pt>
                <c:pt idx="3">
                  <c:v>40</c:v>
                </c:pt>
                <c:pt idx="4">
                  <c:v>20</c:v>
                </c:pt>
              </c:numCache>
            </c:numRef>
          </c:xVal>
          <c:yVal>
            <c:numRef>
              <c:f>'# 5'!$A$2:$A$6</c:f>
              <c:numCache>
                <c:formatCode>General</c:formatCode>
                <c:ptCount val="5"/>
                <c:pt idx="0">
                  <c:v>5</c:v>
                </c:pt>
                <c:pt idx="1">
                  <c:v>6</c:v>
                </c:pt>
                <c:pt idx="2">
                  <c:v>7</c:v>
                </c:pt>
                <c:pt idx="3">
                  <c:v>8</c:v>
                </c:pt>
                <c:pt idx="4">
                  <c:v>9</c:v>
                </c:pt>
              </c:numCache>
            </c:numRef>
          </c:yVal>
          <c:smooth val="0"/>
        </c:ser>
        <c:dLbls>
          <c:showLegendKey val="0"/>
          <c:showVal val="0"/>
          <c:showCatName val="0"/>
          <c:showSerName val="0"/>
          <c:showPercent val="0"/>
          <c:showBubbleSize val="0"/>
        </c:dLbls>
        <c:axId val="43641472"/>
        <c:axId val="100537088"/>
      </c:scatterChart>
      <c:valAx>
        <c:axId val="43641472"/>
        <c:scaling>
          <c:orientation val="minMax"/>
        </c:scaling>
        <c:delete val="0"/>
        <c:axPos val="b"/>
        <c:title>
          <c:tx>
            <c:rich>
              <a:bodyPr/>
              <a:lstStyle/>
              <a:p>
                <a:pPr>
                  <a:defRPr/>
                </a:pPr>
                <a:r>
                  <a:rPr lang="en-CA"/>
                  <a:t>Quantity</a:t>
                </a:r>
                <a:r>
                  <a:rPr lang="en-CA" baseline="0"/>
                  <a:t> demanded</a:t>
                </a:r>
                <a:endParaRPr lang="en-CA"/>
              </a:p>
            </c:rich>
          </c:tx>
          <c:layout/>
          <c:overlay val="0"/>
        </c:title>
        <c:numFmt formatCode="General" sourceLinked="1"/>
        <c:majorTickMark val="out"/>
        <c:minorTickMark val="none"/>
        <c:tickLblPos val="nextTo"/>
        <c:crossAx val="100537088"/>
        <c:crosses val="autoZero"/>
        <c:crossBetween val="midCat"/>
      </c:valAx>
      <c:valAx>
        <c:axId val="100537088"/>
        <c:scaling>
          <c:orientation val="minMax"/>
          <c:min val="4"/>
        </c:scaling>
        <c:delete val="0"/>
        <c:axPos val="l"/>
        <c:majorGridlines/>
        <c:title>
          <c:tx>
            <c:rich>
              <a:bodyPr rot="0" vert="horz"/>
              <a:lstStyle/>
              <a:p>
                <a:pPr>
                  <a:defRPr/>
                </a:pPr>
                <a:r>
                  <a:rPr lang="en-CA"/>
                  <a:t>price</a:t>
                </a:r>
              </a:p>
            </c:rich>
          </c:tx>
          <c:layout/>
          <c:overlay val="0"/>
        </c:title>
        <c:numFmt formatCode="General" sourceLinked="1"/>
        <c:majorTickMark val="out"/>
        <c:minorTickMark val="none"/>
        <c:tickLblPos val="nextTo"/>
        <c:crossAx val="43641472"/>
        <c:crosses val="autoZero"/>
        <c:crossBetween val="midCat"/>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66674</xdr:colOff>
      <xdr:row>7</xdr:row>
      <xdr:rowOff>138111</xdr:rowOff>
    </xdr:from>
    <xdr:to>
      <xdr:col>11</xdr:col>
      <xdr:colOff>304799</xdr:colOff>
      <xdr:row>23</xdr:row>
      <xdr:rowOff>47624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238125</xdr:colOff>
      <xdr:row>10</xdr:row>
      <xdr:rowOff>142875</xdr:rowOff>
    </xdr:from>
    <xdr:ext cx="2314575" cy="781240"/>
    <xdr:sp macro="" textlink="">
      <xdr:nvSpPr>
        <xdr:cNvPr id="3" name="TextBox 2"/>
        <xdr:cNvSpPr txBox="1"/>
      </xdr:nvSpPr>
      <xdr:spPr>
        <a:xfrm>
          <a:off x="238125" y="2047875"/>
          <a:ext cx="2314575"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CA" sz="1100"/>
            <a:t>The cumulative frequency of that cell </a:t>
          </a:r>
        </a:p>
        <a:p>
          <a:r>
            <a:rPr lang="en-CA" sz="1100"/>
            <a:t>implies that 95 % of the observations are at or below that value.</a:t>
          </a:r>
        </a:p>
        <a:p>
          <a:endParaRPr lang="en-CA"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266701</xdr:colOff>
      <xdr:row>3</xdr:row>
      <xdr:rowOff>0</xdr:rowOff>
    </xdr:from>
    <xdr:ext cx="3276599" cy="590550"/>
    <xdr:sp macro="" textlink="">
      <xdr:nvSpPr>
        <xdr:cNvPr id="2" name="TextBox 1"/>
        <xdr:cNvSpPr txBox="1"/>
      </xdr:nvSpPr>
      <xdr:spPr>
        <a:xfrm>
          <a:off x="3857626" y="571500"/>
          <a:ext cx="3276599" cy="59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CA" sz="1100"/>
            <a:t>The sample mean is obtained by summing up </a:t>
          </a:r>
        </a:p>
        <a:p>
          <a:r>
            <a:rPr lang="en-CA" sz="1100"/>
            <a:t>the 10 observations and dividing by the count (=10)</a:t>
          </a:r>
        </a:p>
      </xdr:txBody>
    </xdr:sp>
    <xdr:clientData/>
  </xdr:oneCellAnchor>
  <xdr:oneCellAnchor>
    <xdr:from>
      <xdr:col>4</xdr:col>
      <xdr:colOff>295275</xdr:colOff>
      <xdr:row>6</xdr:row>
      <xdr:rowOff>133351</xdr:rowOff>
    </xdr:from>
    <xdr:ext cx="3505200" cy="789988"/>
    <xdr:sp macro="" textlink="">
      <xdr:nvSpPr>
        <xdr:cNvPr id="3" name="TextBox 2"/>
        <xdr:cNvSpPr txBox="1"/>
      </xdr:nvSpPr>
      <xdr:spPr>
        <a:xfrm>
          <a:off x="3886200" y="1276351"/>
          <a:ext cx="3505200" cy="7899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CA" sz="1100"/>
            <a:t>The sample median is obtained by arranging  the values</a:t>
          </a:r>
        </a:p>
        <a:p>
          <a:r>
            <a:rPr lang="en-CA" sz="1100"/>
            <a:t>in order (this process is called sorting, and counting half-way up or down .  It is halfway between 6.8 and 5.9.</a:t>
          </a:r>
        </a:p>
      </xdr:txBody>
    </xdr:sp>
    <xdr:clientData/>
  </xdr:oneCellAnchor>
  <xdr:oneCellAnchor>
    <xdr:from>
      <xdr:col>4</xdr:col>
      <xdr:colOff>381001</xdr:colOff>
      <xdr:row>11</xdr:row>
      <xdr:rowOff>76200</xdr:rowOff>
    </xdr:from>
    <xdr:ext cx="4410074" cy="781240"/>
    <xdr:sp macro="" textlink="">
      <xdr:nvSpPr>
        <xdr:cNvPr id="4" name="TextBox 3"/>
        <xdr:cNvSpPr txBox="1"/>
      </xdr:nvSpPr>
      <xdr:spPr>
        <a:xfrm>
          <a:off x="3971926" y="2171700"/>
          <a:ext cx="4410074"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CA" sz="1100"/>
            <a:t>It is slightly</a:t>
          </a:r>
          <a:r>
            <a:rPr lang="en-CA" sz="1100" baseline="0"/>
            <a:t> left-skewed, as the mean &lt; median.</a:t>
          </a:r>
        </a:p>
        <a:p>
          <a:r>
            <a:rPr lang="en-CA" sz="1100" baseline="0"/>
            <a:t>There is a concentration of relatively low values below</a:t>
          </a:r>
        </a:p>
        <a:p>
          <a:r>
            <a:rPr lang="en-CA" sz="1100" baseline="0"/>
            <a:t>the median that pull the mean down for which there are no compensating</a:t>
          </a:r>
        </a:p>
        <a:p>
          <a:r>
            <a:rPr lang="en-CA" sz="1100" baseline="0"/>
            <a:t>values above the median.</a:t>
          </a:r>
          <a:endParaRPr lang="en-CA"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257175</xdr:colOff>
      <xdr:row>11</xdr:row>
      <xdr:rowOff>114299</xdr:rowOff>
    </xdr:from>
    <xdr:ext cx="3181350" cy="2124075"/>
    <xdr:sp macro="" textlink="">
      <xdr:nvSpPr>
        <xdr:cNvPr id="2" name="TextBox 1"/>
        <xdr:cNvSpPr txBox="1"/>
      </xdr:nvSpPr>
      <xdr:spPr>
        <a:xfrm>
          <a:off x="4638675" y="2209799"/>
          <a:ext cx="3181350" cy="2124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CA" sz="1100"/>
            <a:t>The sample variance = the sum of the squared</a:t>
          </a:r>
        </a:p>
        <a:p>
          <a:r>
            <a:rPr lang="en-CA" sz="1100"/>
            <a:t>deviations from the mean over the number of</a:t>
          </a:r>
        </a:p>
        <a:p>
          <a:r>
            <a:rPr lang="en-CA" sz="1100"/>
            <a:t>degrees</a:t>
          </a:r>
          <a:r>
            <a:rPr lang="en-CA" sz="1100" baseline="0"/>
            <a:t> of freedom, which is 7 in this case.  Make sure that you square the values before taking the sum.  The standard deviation is simply the positive square root.   The coefficient of variation is the standard deviation divided by the mean, which in this case works out to be 0.32.   The standard deviation by itself does not mean much; it has to be normalized to the same scale as the variable itself.   This is why we divide by the mean.   In this case the degree of dispersion within the sample is pretty low.     </a:t>
          </a:r>
          <a:endParaRPr lang="en-CA"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5</xdr:col>
      <xdr:colOff>285750</xdr:colOff>
      <xdr:row>1</xdr:row>
      <xdr:rowOff>66675</xdr:rowOff>
    </xdr:from>
    <xdr:ext cx="2989799" cy="781240"/>
    <xdr:sp macro="" textlink="">
      <xdr:nvSpPr>
        <xdr:cNvPr id="2" name="TextBox 1"/>
        <xdr:cNvSpPr txBox="1"/>
      </xdr:nvSpPr>
      <xdr:spPr>
        <a:xfrm>
          <a:off x="4762500" y="257175"/>
          <a:ext cx="2989799"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CA" sz="1100"/>
            <a:t>The simple mean is very easy to find.   To obtain the weighted mean, multiply each of the 5 values</a:t>
          </a:r>
          <a:r>
            <a:rPr lang="en-CA" sz="1100" baseline="0"/>
            <a:t> by their respective raw frequencies, and divide by the total count of 24.  </a:t>
          </a:r>
          <a:endParaRPr lang="en-CA" sz="1100"/>
        </a:p>
      </xdr:txBody>
    </xdr:sp>
    <xdr:clientData/>
  </xdr:oneCellAnchor>
  <xdr:oneCellAnchor>
    <xdr:from>
      <xdr:col>3</xdr:col>
      <xdr:colOff>619125</xdr:colOff>
      <xdr:row>7</xdr:row>
      <xdr:rowOff>123825</xdr:rowOff>
    </xdr:from>
    <xdr:ext cx="3690754" cy="436786"/>
    <xdr:sp macro="" textlink="">
      <xdr:nvSpPr>
        <xdr:cNvPr id="3" name="TextBox 2"/>
        <xdr:cNvSpPr txBox="1"/>
      </xdr:nvSpPr>
      <xdr:spPr>
        <a:xfrm>
          <a:off x="3324225" y="1457325"/>
          <a:ext cx="3690754"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CA" sz="1100"/>
            <a:t>The weighted mean is a bit higher because the relatively high</a:t>
          </a:r>
        </a:p>
        <a:p>
          <a:r>
            <a:rPr lang="en-CA" sz="1100"/>
            <a:t>values of 4.6 and 5.4 are weighted</a:t>
          </a:r>
          <a:r>
            <a:rPr lang="en-CA" sz="1100" baseline="0"/>
            <a:t> more heavily.  </a:t>
          </a:r>
          <a:endParaRPr lang="en-CA" sz="11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447675</xdr:colOff>
      <xdr:row>11</xdr:row>
      <xdr:rowOff>171450</xdr:rowOff>
    </xdr:from>
    <xdr:ext cx="2847975" cy="1814599"/>
    <xdr:sp macro="" textlink="">
      <xdr:nvSpPr>
        <xdr:cNvPr id="2" name="TextBox 1"/>
        <xdr:cNvSpPr txBox="1"/>
      </xdr:nvSpPr>
      <xdr:spPr>
        <a:xfrm>
          <a:off x="447675" y="2266950"/>
          <a:ext cx="2847975" cy="18145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CA" sz="1100"/>
            <a:t>The covariance</a:t>
          </a:r>
          <a:r>
            <a:rPr lang="en-CA" sz="1100" baseline="0"/>
            <a:t> is obtained by taking the </a:t>
          </a:r>
          <a:r>
            <a:rPr lang="en-CA" sz="1100" b="0" i="0" u="none" strike="noStrike">
              <a:solidFill>
                <a:schemeClr val="tx1"/>
              </a:solidFill>
              <a:effectLst/>
              <a:latin typeface="+mn-lt"/>
              <a:ea typeface="+mn-ea"/>
              <a:cs typeface="+mn-cs"/>
            </a:rPr>
            <a:t>sum of product of deviated data</a:t>
          </a:r>
          <a:r>
            <a:rPr lang="en-CA"/>
            <a:t>  and dividing</a:t>
          </a:r>
          <a:r>
            <a:rPr lang="en-CA" baseline="0"/>
            <a:t> by the number of degrees of freedom.   Make sure that you carry out the multiplication first before you calculate the quotient.   All we can say is that there is a bnegative statistical  </a:t>
          </a:r>
          <a:r>
            <a:rPr lang="en-CA" sz="1100" b="0" i="0" u="none" strike="noStrike">
              <a:solidFill>
                <a:schemeClr val="tx1"/>
              </a:solidFill>
              <a:effectLst/>
              <a:latin typeface="+mn-lt"/>
              <a:ea typeface="+mn-ea"/>
              <a:cs typeface="+mn-cs"/>
            </a:rPr>
            <a:t>sum of product of deviated data</a:t>
          </a:r>
          <a:r>
            <a:rPr lang="en-CA"/>
            <a:t> relationship</a:t>
          </a:r>
          <a:r>
            <a:rPr lang="en-CA" baseline="0"/>
            <a:t> between these two variables, which is exactly</a:t>
          </a:r>
        </a:p>
        <a:p>
          <a:r>
            <a:rPr lang="en-CA" sz="1100" baseline="0"/>
            <a:t>what we would expect given that it is a demand function.   </a:t>
          </a:r>
          <a:endParaRPr lang="en-CA" sz="1100"/>
        </a:p>
      </xdr:txBody>
    </xdr:sp>
    <xdr:clientData/>
  </xdr:oneCellAnchor>
  <xdr:oneCellAnchor>
    <xdr:from>
      <xdr:col>4</xdr:col>
      <xdr:colOff>638174</xdr:colOff>
      <xdr:row>16</xdr:row>
      <xdr:rowOff>133350</xdr:rowOff>
    </xdr:from>
    <xdr:ext cx="3686175" cy="1125693"/>
    <xdr:sp macro="" textlink="">
      <xdr:nvSpPr>
        <xdr:cNvPr id="3" name="TextBox 2"/>
        <xdr:cNvSpPr txBox="1"/>
      </xdr:nvSpPr>
      <xdr:spPr>
        <a:xfrm>
          <a:off x="4267199" y="3181350"/>
          <a:ext cx="3686175"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CA" sz="1100"/>
            <a:t>The interpretation of the correlation coefficient is that there is a very tight (but not perfect relationship between these two variables.   If this coefficient</a:t>
          </a:r>
          <a:r>
            <a:rPr lang="en-CA" sz="1100" baseline="0"/>
            <a:t> were = -1.0, all five points</a:t>
          </a:r>
        </a:p>
        <a:p>
          <a:r>
            <a:rPr lang="en-CA" sz="1100" baseline="0"/>
            <a:t>plotted in the graph below would lie on a straight </a:t>
          </a:r>
        </a:p>
        <a:p>
          <a:r>
            <a:rPr lang="en-CA" sz="1100" baseline="0"/>
            <a:t>line.   Instead, they lie close to a line.  I did not ask for this plot.</a:t>
          </a:r>
          <a:endParaRPr lang="en-CA" sz="1100"/>
        </a:p>
      </xdr:txBody>
    </xdr:sp>
    <xdr:clientData/>
  </xdr:oneCellAnchor>
  <xdr:twoCellAnchor>
    <xdr:from>
      <xdr:col>2</xdr:col>
      <xdr:colOff>76200</xdr:colOff>
      <xdr:row>23</xdr:row>
      <xdr:rowOff>61911</xdr:rowOff>
    </xdr:from>
    <xdr:to>
      <xdr:col>5</xdr:col>
      <xdr:colOff>1114425</xdr:colOff>
      <xdr:row>42</xdr:row>
      <xdr:rowOff>9524</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C20" sqref="C20"/>
    </sheetView>
  </sheetViews>
  <sheetFormatPr defaultRowHeight="15" x14ac:dyDescent="0.25"/>
  <cols>
    <col min="1" max="1" width="11" customWidth="1"/>
  </cols>
  <sheetData>
    <row r="1" spans="1:4" x14ac:dyDescent="0.25">
      <c r="A1" t="s">
        <v>5</v>
      </c>
      <c r="B1" t="s">
        <v>6</v>
      </c>
      <c r="C1" t="s">
        <v>12</v>
      </c>
      <c r="D1" t="s">
        <v>14</v>
      </c>
    </row>
    <row r="2" spans="1:4" x14ac:dyDescent="0.25">
      <c r="A2" t="s">
        <v>7</v>
      </c>
      <c r="B2">
        <v>2</v>
      </c>
      <c r="C2">
        <f>B2 / B$7</f>
        <v>0.1</v>
      </c>
      <c r="D2">
        <f>C2</f>
        <v>0.1</v>
      </c>
    </row>
    <row r="3" spans="1:4" x14ac:dyDescent="0.25">
      <c r="A3" t="s">
        <v>8</v>
      </c>
      <c r="B3">
        <v>8</v>
      </c>
      <c r="C3">
        <f t="shared" ref="C3:C6" si="0">B3 / B$7</f>
        <v>0.4</v>
      </c>
      <c r="D3">
        <f>D2 + C3</f>
        <v>0.5</v>
      </c>
    </row>
    <row r="4" spans="1:4" x14ac:dyDescent="0.25">
      <c r="A4" t="s">
        <v>9</v>
      </c>
      <c r="B4">
        <v>6</v>
      </c>
      <c r="C4">
        <f t="shared" si="0"/>
        <v>0.3</v>
      </c>
      <c r="D4">
        <f t="shared" ref="D4:D6" si="1">D3 + C4</f>
        <v>0.8</v>
      </c>
    </row>
    <row r="5" spans="1:4" x14ac:dyDescent="0.25">
      <c r="A5" t="s">
        <v>10</v>
      </c>
      <c r="B5">
        <v>3</v>
      </c>
      <c r="C5">
        <f t="shared" si="0"/>
        <v>0.15</v>
      </c>
      <c r="D5">
        <f t="shared" si="1"/>
        <v>0.95000000000000007</v>
      </c>
    </row>
    <row r="6" spans="1:4" x14ac:dyDescent="0.25">
      <c r="A6" t="s">
        <v>11</v>
      </c>
      <c r="B6">
        <v>1</v>
      </c>
      <c r="C6">
        <f t="shared" si="0"/>
        <v>0.05</v>
      </c>
      <c r="D6">
        <f t="shared" si="1"/>
        <v>1</v>
      </c>
    </row>
    <row r="7" spans="1:4" x14ac:dyDescent="0.25">
      <c r="A7" t="s">
        <v>13</v>
      </c>
      <c r="B7">
        <f>SUM(B2:B6)</f>
        <v>20</v>
      </c>
      <c r="C7">
        <f>SUM(C2:C6)</f>
        <v>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topLeftCell="B1" workbookViewId="0">
      <selection activeCell="F21" sqref="F21"/>
    </sheetView>
  </sheetViews>
  <sheetFormatPr defaultRowHeight="15" x14ac:dyDescent="0.25"/>
  <cols>
    <col min="1" max="1" width="13.5703125" customWidth="1"/>
    <col min="2" max="2" width="20.140625" customWidth="1"/>
    <col min="3" max="3" width="11" customWidth="1"/>
  </cols>
  <sheetData>
    <row r="1" spans="1:4" x14ac:dyDescent="0.25">
      <c r="A1" t="s">
        <v>15</v>
      </c>
      <c r="B1" t="s">
        <v>16</v>
      </c>
    </row>
    <row r="2" spans="1:4" x14ac:dyDescent="0.25">
      <c r="A2">
        <v>10.199999999999999</v>
      </c>
      <c r="B2">
        <v>10.199999999999999</v>
      </c>
      <c r="C2" t="s">
        <v>0</v>
      </c>
      <c r="D2">
        <f>AVERAGE(A2:A11)</f>
        <v>5.9399999999999995</v>
      </c>
    </row>
    <row r="3" spans="1:4" x14ac:dyDescent="0.25">
      <c r="A3">
        <v>3.1</v>
      </c>
      <c r="B3">
        <v>8.1999999999999993</v>
      </c>
    </row>
    <row r="4" spans="1:4" x14ac:dyDescent="0.25">
      <c r="A4">
        <v>5.9</v>
      </c>
      <c r="B4">
        <v>7.3</v>
      </c>
      <c r="C4" t="s">
        <v>1</v>
      </c>
      <c r="D4">
        <f>MEDIAN(A2:A11)</f>
        <v>6.35</v>
      </c>
    </row>
    <row r="5" spans="1:4" x14ac:dyDescent="0.25">
      <c r="A5">
        <v>7</v>
      </c>
      <c r="B5">
        <v>7</v>
      </c>
    </row>
    <row r="6" spans="1:4" x14ac:dyDescent="0.25">
      <c r="A6">
        <v>3.7</v>
      </c>
      <c r="B6">
        <v>6.8</v>
      </c>
    </row>
    <row r="7" spans="1:4" x14ac:dyDescent="0.25">
      <c r="A7">
        <v>2.9</v>
      </c>
      <c r="B7">
        <v>5.9</v>
      </c>
    </row>
    <row r="8" spans="1:4" x14ac:dyDescent="0.25">
      <c r="A8">
        <v>6.8</v>
      </c>
      <c r="B8">
        <v>4.3</v>
      </c>
    </row>
    <row r="9" spans="1:4" x14ac:dyDescent="0.25">
      <c r="A9">
        <v>7.3</v>
      </c>
      <c r="B9">
        <v>3.7</v>
      </c>
    </row>
    <row r="10" spans="1:4" x14ac:dyDescent="0.25">
      <c r="A10">
        <v>8.1999999999999993</v>
      </c>
      <c r="B10">
        <v>3.1</v>
      </c>
    </row>
    <row r="11" spans="1:4" x14ac:dyDescent="0.25">
      <c r="A11">
        <v>4.3</v>
      </c>
      <c r="B11">
        <v>2.9</v>
      </c>
    </row>
    <row r="12" spans="1:4" x14ac:dyDescent="0.25">
      <c r="A12" t="s">
        <v>13</v>
      </c>
    </row>
    <row r="13" spans="1:4" x14ac:dyDescent="0.25">
      <c r="A13">
        <f>COUNT(A2:A11)</f>
        <v>10</v>
      </c>
    </row>
  </sheetData>
  <sortState ref="B2:B11">
    <sortCondition descending="1" ref="B2"/>
  </sortState>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H9" sqref="H9"/>
    </sheetView>
  </sheetViews>
  <sheetFormatPr defaultRowHeight="15" x14ac:dyDescent="0.25"/>
  <cols>
    <col min="1" max="1" width="13.5703125" customWidth="1"/>
    <col min="2" max="2" width="20.42578125" customWidth="1"/>
    <col min="3" max="3" width="31.7109375" customWidth="1"/>
    <col min="5" max="5" width="17.5703125" customWidth="1"/>
  </cols>
  <sheetData>
    <row r="1" spans="1:6" x14ac:dyDescent="0.25">
      <c r="A1" t="s">
        <v>15</v>
      </c>
      <c r="B1" t="s">
        <v>17</v>
      </c>
      <c r="C1" t="s">
        <v>19</v>
      </c>
    </row>
    <row r="2" spans="1:6" x14ac:dyDescent="0.25">
      <c r="A2">
        <v>6</v>
      </c>
      <c r="B2">
        <f>A2 - A$11</f>
        <v>-1</v>
      </c>
      <c r="C2">
        <f>B2^2</f>
        <v>1</v>
      </c>
      <c r="E2" t="s">
        <v>2</v>
      </c>
      <c r="F2" s="1">
        <f>_xlfn.VAR.S(A2:A9)</f>
        <v>5.1428571428571432</v>
      </c>
    </row>
    <row r="3" spans="1:6" x14ac:dyDescent="0.25">
      <c r="A3">
        <v>8</v>
      </c>
      <c r="B3">
        <f t="shared" ref="B3:B9" si="0">A3 - A$11</f>
        <v>1</v>
      </c>
      <c r="C3">
        <f t="shared" ref="C3:C9" si="1">B3^2</f>
        <v>1</v>
      </c>
    </row>
    <row r="4" spans="1:6" x14ac:dyDescent="0.25">
      <c r="A4">
        <v>7</v>
      </c>
      <c r="B4">
        <f t="shared" si="0"/>
        <v>0</v>
      </c>
      <c r="C4">
        <f t="shared" si="1"/>
        <v>0</v>
      </c>
      <c r="E4" t="s">
        <v>3</v>
      </c>
      <c r="F4" s="1">
        <f>SQRT(F2)</f>
        <v>2.2677868380553634</v>
      </c>
    </row>
    <row r="5" spans="1:6" x14ac:dyDescent="0.25">
      <c r="A5">
        <v>10</v>
      </c>
      <c r="B5">
        <f t="shared" si="0"/>
        <v>3</v>
      </c>
      <c r="C5">
        <f t="shared" si="1"/>
        <v>9</v>
      </c>
    </row>
    <row r="6" spans="1:6" x14ac:dyDescent="0.25">
      <c r="A6">
        <v>3</v>
      </c>
      <c r="B6">
        <f t="shared" si="0"/>
        <v>-4</v>
      </c>
      <c r="C6">
        <f t="shared" si="1"/>
        <v>16</v>
      </c>
      <c r="E6" t="s">
        <v>22</v>
      </c>
      <c r="F6" s="2">
        <f>F4 / A11</f>
        <v>0.32396954829362334</v>
      </c>
    </row>
    <row r="7" spans="1:6" x14ac:dyDescent="0.25">
      <c r="A7">
        <v>5</v>
      </c>
      <c r="B7">
        <f t="shared" si="0"/>
        <v>-2</v>
      </c>
      <c r="C7">
        <f t="shared" si="1"/>
        <v>4</v>
      </c>
    </row>
    <row r="8" spans="1:6" x14ac:dyDescent="0.25">
      <c r="A8">
        <v>9</v>
      </c>
      <c r="B8">
        <f t="shared" si="0"/>
        <v>2</v>
      </c>
      <c r="C8">
        <f t="shared" si="1"/>
        <v>4</v>
      </c>
    </row>
    <row r="9" spans="1:6" x14ac:dyDescent="0.25">
      <c r="A9">
        <v>8</v>
      </c>
      <c r="B9">
        <f t="shared" si="0"/>
        <v>1</v>
      </c>
      <c r="C9">
        <f t="shared" si="1"/>
        <v>1</v>
      </c>
    </row>
    <row r="10" spans="1:6" x14ac:dyDescent="0.25">
      <c r="A10" t="s">
        <v>18</v>
      </c>
      <c r="C10" t="s">
        <v>20</v>
      </c>
    </row>
    <row r="11" spans="1:6" x14ac:dyDescent="0.25">
      <c r="A11">
        <f>AVERAGE(A2:A9)</f>
        <v>7</v>
      </c>
      <c r="C11">
        <f>SUM(C2:C9)</f>
        <v>36</v>
      </c>
    </row>
    <row r="12" spans="1:6" x14ac:dyDescent="0.25">
      <c r="A12" t="s">
        <v>13</v>
      </c>
      <c r="C12" t="s">
        <v>21</v>
      </c>
    </row>
    <row r="13" spans="1:6" x14ac:dyDescent="0.25">
      <c r="A13">
        <f>COUNT(A2:A9)</f>
        <v>8</v>
      </c>
      <c r="C13" s="1">
        <f>C11 / (A13 - 1)</f>
        <v>5.1428571428571432</v>
      </c>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workbookViewId="0">
      <selection activeCell="E7" sqref="E7"/>
    </sheetView>
  </sheetViews>
  <sheetFormatPr defaultRowHeight="15" x14ac:dyDescent="0.25"/>
  <cols>
    <col min="2" max="3" width="15.7109375" customWidth="1"/>
    <col min="4" max="4" width="17.42578125" customWidth="1"/>
  </cols>
  <sheetData>
    <row r="1" spans="1:5" x14ac:dyDescent="0.25">
      <c r="A1" t="s">
        <v>23</v>
      </c>
      <c r="B1" t="s">
        <v>24</v>
      </c>
      <c r="C1" t="s">
        <v>25</v>
      </c>
    </row>
    <row r="2" spans="1:5" x14ac:dyDescent="0.25">
      <c r="A2">
        <v>4.5999999999999996</v>
      </c>
      <c r="B2">
        <v>8</v>
      </c>
      <c r="C2">
        <f>A2*B2</f>
        <v>36.799999999999997</v>
      </c>
      <c r="D2" t="s">
        <v>0</v>
      </c>
      <c r="E2">
        <f>AVERAGE(A2:A6)</f>
        <v>4.2</v>
      </c>
    </row>
    <row r="3" spans="1:5" x14ac:dyDescent="0.25">
      <c r="A3">
        <v>3.2</v>
      </c>
      <c r="B3">
        <v>3</v>
      </c>
      <c r="C3">
        <f t="shared" ref="C3:C6" si="0">A3*B3</f>
        <v>9.6000000000000014</v>
      </c>
    </row>
    <row r="4" spans="1:5" x14ac:dyDescent="0.25">
      <c r="A4">
        <v>5.4</v>
      </c>
      <c r="B4">
        <v>6</v>
      </c>
      <c r="C4">
        <f t="shared" si="0"/>
        <v>32.400000000000006</v>
      </c>
      <c r="D4" t="s">
        <v>4</v>
      </c>
      <c r="E4" s="1">
        <f>SUM(C2:C6) / B8</f>
        <v>4.5833333333333339</v>
      </c>
    </row>
    <row r="5" spans="1:5" x14ac:dyDescent="0.25">
      <c r="A5">
        <v>2.6</v>
      </c>
      <c r="B5">
        <v>2</v>
      </c>
      <c r="C5">
        <f t="shared" si="0"/>
        <v>5.2</v>
      </c>
    </row>
    <row r="6" spans="1:5" x14ac:dyDescent="0.25">
      <c r="A6">
        <v>5.2</v>
      </c>
      <c r="B6">
        <v>5</v>
      </c>
      <c r="C6">
        <f t="shared" si="0"/>
        <v>26</v>
      </c>
    </row>
    <row r="7" spans="1:5" x14ac:dyDescent="0.25">
      <c r="B7" t="s">
        <v>13</v>
      </c>
    </row>
    <row r="8" spans="1:5" x14ac:dyDescent="0.25">
      <c r="B8">
        <f>SUM(B2:B6)</f>
        <v>24</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abSelected="1" workbookViewId="0">
      <selection activeCell="E10" sqref="E10"/>
    </sheetView>
  </sheetViews>
  <sheetFormatPr defaultRowHeight="15" x14ac:dyDescent="0.25"/>
  <cols>
    <col min="3" max="3" width="16.28515625" customWidth="1"/>
    <col min="4" max="4" width="19.85546875" customWidth="1"/>
    <col min="5" max="5" width="32.5703125" customWidth="1"/>
    <col min="6" max="6" width="19.42578125" customWidth="1"/>
    <col min="7" max="7" width="11.42578125" customWidth="1"/>
  </cols>
  <sheetData>
    <row r="1" spans="1:7" x14ac:dyDescent="0.25">
      <c r="A1" t="s">
        <v>26</v>
      </c>
      <c r="B1" t="s">
        <v>27</v>
      </c>
      <c r="C1" t="s">
        <v>28</v>
      </c>
      <c r="D1" t="s">
        <v>29</v>
      </c>
      <c r="E1" t="s">
        <v>30</v>
      </c>
    </row>
    <row r="2" spans="1:7" x14ac:dyDescent="0.25">
      <c r="A2">
        <v>5</v>
      </c>
      <c r="B2">
        <v>55</v>
      </c>
      <c r="C2">
        <f>A2 -A$8</f>
        <v>-2</v>
      </c>
      <c r="D2">
        <f>B2 -B$8</f>
        <v>12.399999999999999</v>
      </c>
      <c r="E2">
        <f>C2*D2</f>
        <v>-24.799999999999997</v>
      </c>
      <c r="F2" t="s">
        <v>34</v>
      </c>
      <c r="G2">
        <f>_xlfn.COVARIANCE.S(A2:A6,B2:B6)</f>
        <v>-20.75</v>
      </c>
    </row>
    <row r="3" spans="1:7" x14ac:dyDescent="0.25">
      <c r="A3">
        <v>6</v>
      </c>
      <c r="B3">
        <v>53</v>
      </c>
      <c r="C3">
        <f t="shared" ref="C3:D6" si="0">A3 -A$8</f>
        <v>-1</v>
      </c>
      <c r="D3">
        <f t="shared" si="0"/>
        <v>10.399999999999999</v>
      </c>
      <c r="E3">
        <f t="shared" ref="E3:E6" si="1">C3*D3</f>
        <v>-10.399999999999999</v>
      </c>
    </row>
    <row r="4" spans="1:7" x14ac:dyDescent="0.25">
      <c r="A4">
        <v>7</v>
      </c>
      <c r="B4">
        <v>45</v>
      </c>
      <c r="C4">
        <f t="shared" si="0"/>
        <v>0</v>
      </c>
      <c r="D4">
        <f t="shared" si="0"/>
        <v>2.3999999999999986</v>
      </c>
      <c r="E4">
        <f t="shared" si="1"/>
        <v>0</v>
      </c>
      <c r="F4" t="s">
        <v>35</v>
      </c>
      <c r="G4" s="2">
        <f>CORREL(A2:A6,B2:B6)</f>
        <v>-0.93667288186484199</v>
      </c>
    </row>
    <row r="5" spans="1:7" x14ac:dyDescent="0.25">
      <c r="A5">
        <v>8</v>
      </c>
      <c r="B5">
        <v>40</v>
      </c>
      <c r="C5">
        <f t="shared" si="0"/>
        <v>1</v>
      </c>
      <c r="D5">
        <f t="shared" si="0"/>
        <v>-2.6000000000000014</v>
      </c>
      <c r="E5">
        <f t="shared" si="1"/>
        <v>-2.6000000000000014</v>
      </c>
    </row>
    <row r="6" spans="1:7" x14ac:dyDescent="0.25">
      <c r="A6">
        <v>9</v>
      </c>
      <c r="B6">
        <v>20</v>
      </c>
      <c r="C6">
        <f t="shared" si="0"/>
        <v>2</v>
      </c>
      <c r="D6">
        <f t="shared" si="0"/>
        <v>-22.6</v>
      </c>
      <c r="E6">
        <f t="shared" si="1"/>
        <v>-45.2</v>
      </c>
      <c r="F6" t="s">
        <v>36</v>
      </c>
      <c r="G6" s="2">
        <f>STDEV(A2:A6)</f>
        <v>1.5811388300841898</v>
      </c>
    </row>
    <row r="7" spans="1:7" x14ac:dyDescent="0.25">
      <c r="A7" t="s">
        <v>31</v>
      </c>
      <c r="B7" t="s">
        <v>32</v>
      </c>
      <c r="E7" t="s">
        <v>33</v>
      </c>
      <c r="F7" t="s">
        <v>37</v>
      </c>
      <c r="G7" s="2">
        <f>STDEV(B2:B6)</f>
        <v>14.010710188994709</v>
      </c>
    </row>
    <row r="8" spans="1:7" x14ac:dyDescent="0.25">
      <c r="A8">
        <f>AVERAGE(A2:A6)</f>
        <v>7</v>
      </c>
      <c r="B8">
        <f>AVERAGE(B2:B6)</f>
        <v>42.6</v>
      </c>
      <c r="E8">
        <f>SUM(E2:E6)</f>
        <v>-83</v>
      </c>
    </row>
    <row r="9" spans="1:7" x14ac:dyDescent="0.25">
      <c r="E9" t="s">
        <v>33</v>
      </c>
    </row>
    <row r="10" spans="1:7" x14ac:dyDescent="0.25">
      <c r="E10" t="s">
        <v>40</v>
      </c>
    </row>
    <row r="11" spans="1:7" x14ac:dyDescent="0.25">
      <c r="E11">
        <f>E8 / 4</f>
        <v>-20.75</v>
      </c>
    </row>
    <row r="13" spans="1:7" x14ac:dyDescent="0.25">
      <c r="E13" t="s">
        <v>38</v>
      </c>
    </row>
    <row r="14" spans="1:7" x14ac:dyDescent="0.25">
      <c r="E14" t="s">
        <v>39</v>
      </c>
    </row>
    <row r="15" spans="1:7" x14ac:dyDescent="0.25">
      <c r="E15" s="2">
        <f>E11 / (G6*G7)</f>
        <v>-0.93667288186484166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 1</vt:lpstr>
      <vt:lpstr># 2</vt:lpstr>
      <vt:lpstr># 3</vt:lpstr>
      <vt:lpstr># 4</vt:lpstr>
      <vt:lpstr># 5</vt:lpstr>
    </vt:vector>
  </TitlesOfParts>
  <Company>University of Ottawa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COE Support</dc:creator>
  <cp:lastModifiedBy>Owner</cp:lastModifiedBy>
  <dcterms:created xsi:type="dcterms:W3CDTF">2014-10-08T16:04:06Z</dcterms:created>
  <dcterms:modified xsi:type="dcterms:W3CDTF">2014-10-23T00:03:03Z</dcterms:modified>
</cp:coreProperties>
</file>