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8460" windowHeight="15400" tabRatio="500" firstSheet="1" activeTab="2"/>
  </bookViews>
  <sheets>
    <sheet name="a-b-c) Petite Caisse" sheetId="1" r:id="rId1"/>
    <sheet name="d)Livre ent. solde compte banq." sheetId="4" r:id="rId2"/>
    <sheet name="e-f-g) Rapprochement bancaire" sheetId="5" r:id="rId3"/>
    <sheet name="Feuil1" sheetId="6" r:id="rId4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4" l="1"/>
  <c r="G14" i="4"/>
  <c r="F19" i="4"/>
  <c r="G6" i="5"/>
  <c r="J21" i="5"/>
  <c r="G15" i="5"/>
  <c r="G27" i="5"/>
  <c r="F25" i="5"/>
  <c r="F24" i="5"/>
  <c r="F26" i="5"/>
  <c r="J22" i="5"/>
  <c r="J23" i="5"/>
  <c r="I22" i="5"/>
  <c r="M15" i="1"/>
  <c r="K8" i="1"/>
  <c r="J8" i="1"/>
  <c r="G8" i="1"/>
  <c r="L8" i="1"/>
  <c r="J9" i="1"/>
  <c r="K9" i="1"/>
  <c r="L9" i="1"/>
  <c r="K10" i="1"/>
  <c r="J10" i="1"/>
  <c r="L10" i="1"/>
  <c r="L11" i="1"/>
  <c r="M11" i="1"/>
  <c r="M13" i="1"/>
  <c r="C16" i="1"/>
  <c r="K11" i="1"/>
  <c r="C15" i="1"/>
  <c r="J11" i="1"/>
  <c r="C14" i="1"/>
  <c r="I11" i="1"/>
  <c r="C13" i="1"/>
  <c r="H11" i="1"/>
  <c r="C12" i="1"/>
  <c r="G11" i="1"/>
  <c r="C11" i="1"/>
  <c r="D17" i="1"/>
  <c r="K15" i="5"/>
  <c r="K12" i="5"/>
  <c r="K16" i="5"/>
  <c r="G12" i="5"/>
  <c r="G16" i="5"/>
  <c r="F18" i="4"/>
  <c r="F17" i="4"/>
  <c r="C18" i="4"/>
  <c r="C17" i="4"/>
</calcChain>
</file>

<file path=xl/sharedStrings.xml><?xml version="1.0" encoding="utf-8"?>
<sst xmlns="http://schemas.openxmlformats.org/spreadsheetml/2006/main" count="86" uniqueCount="66">
  <si>
    <t>Journal Général</t>
  </si>
  <si>
    <t>Foyers Mi Amor</t>
  </si>
  <si>
    <t>Date</t>
  </si>
  <si>
    <t xml:space="preserve">Noms des comptes et explications </t>
  </si>
  <si>
    <t>Débit</t>
  </si>
  <si>
    <t>Crédit</t>
  </si>
  <si>
    <t>20X2</t>
  </si>
  <si>
    <t>Petite caisse</t>
  </si>
  <si>
    <t>Banque</t>
  </si>
  <si>
    <t>(Création de la petite caisse, ch. #328 - Daphnée Tremblay &amp; Petite caisse)</t>
  </si>
  <si>
    <t>Rapport de petite caisse</t>
  </si>
  <si>
    <t>du 1er au 31 décembre 20X2</t>
  </si>
  <si>
    <t>Frais de représentation</t>
  </si>
  <si>
    <t>Total</t>
  </si>
  <si>
    <t>TPS à recevoir</t>
  </si>
  <si>
    <t>TVQ à recevoir</t>
  </si>
  <si>
    <t>Papeterie</t>
  </si>
  <si>
    <t>Frais de courrier</t>
  </si>
  <si>
    <t>Défit/surplus de petite caisse</t>
  </si>
  <si>
    <t>Total de l'argent en main</t>
  </si>
  <si>
    <t>Fonds de petite caisse</t>
  </si>
  <si>
    <t>Responsable</t>
  </si>
  <si>
    <t>Daphnée Tremblay</t>
  </si>
  <si>
    <t>Déficit de la petite caisse</t>
  </si>
  <si>
    <t>(Pour renflouer la petite caisse au nom de Daphnée Tremblay &amp; Petite caisse)</t>
  </si>
  <si>
    <t>Journal encaissements</t>
  </si>
  <si>
    <t>Journal décaissements</t>
  </si>
  <si>
    <t>Total:</t>
  </si>
  <si>
    <t>Solde du comptes banque au 30 novembre:</t>
  </si>
  <si>
    <t>Solde du comptes banque avant conciliation:</t>
  </si>
  <si>
    <t>ch.325</t>
  </si>
  <si>
    <t>ch.330</t>
  </si>
  <si>
    <t>ch.332</t>
  </si>
  <si>
    <t>Solde régularisé</t>
  </si>
  <si>
    <t>CSP</t>
  </si>
  <si>
    <t>Marge de crédit</t>
  </si>
  <si>
    <t>Intérêts et frais bancaires</t>
  </si>
  <si>
    <t>Solde régularisé:</t>
  </si>
  <si>
    <t>ch.314</t>
  </si>
  <si>
    <t>FOYERS MI AMOR</t>
  </si>
  <si>
    <t>RAPPROCHEMENT BANCAIRE</t>
  </si>
  <si>
    <t>au 31 décembre 20X2</t>
  </si>
  <si>
    <t>Calcul du solde régularisé aux livres</t>
  </si>
  <si>
    <t>Calcul du solde régularisé au relevé bancaire</t>
  </si>
  <si>
    <t>Solde selon les livres</t>
  </si>
  <si>
    <t>Solde selon la banque Haccharte</t>
  </si>
  <si>
    <t>Sommes qui diminuent l'encaisse</t>
  </si>
  <si>
    <t>Total des sommes qui diminuent l'encaisse</t>
  </si>
  <si>
    <t>Somme qui augmente l'encaisse</t>
  </si>
  <si>
    <t>Total de la somme qui augmente l'encaisse</t>
  </si>
  <si>
    <t>Déduire les chèques en circulation</t>
  </si>
  <si>
    <t>Total des chèques en circulations</t>
  </si>
  <si>
    <t>Ajouter les dépôts en circulation</t>
  </si>
  <si>
    <t>Total des dépôts en circulation</t>
  </si>
  <si>
    <t>FOYER MI AMOR</t>
  </si>
  <si>
    <t>Solde du comptes banque avant conciliation</t>
  </si>
  <si>
    <t>Clients</t>
  </si>
  <si>
    <t>(Pour comptabiliser les transactions de correction faisant suite au rapprochement bancaire du 31 décembre 20X2)</t>
  </si>
  <si>
    <t>g)</t>
  </si>
  <si>
    <t>Solde de banque aux livres après régularisation</t>
  </si>
  <si>
    <t>Solde après régularisation</t>
  </si>
  <si>
    <t>Solde avant régularisation</t>
  </si>
  <si>
    <t>f)</t>
  </si>
  <si>
    <t>e)</t>
  </si>
  <si>
    <t>b)</t>
  </si>
  <si>
    <t>a et c)  Journal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</si>
</sst>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43" formatCode="_ * #,##0.00_)\ _$_ ;_ * \(#,##0.00\)\ _$_ ;_ * &quot;-&quot;??_)\ _$_ ;_ @_ "/>
  </numFmts>
  <fonts count="7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sz val="18"/>
      <color theme="1"/>
      <name val="Brush Script MT Italic"/>
    </font>
    <font>
      <u/>
      <sz val="12"/>
      <color theme="10"/>
      <name val="Times New Roman"/>
      <family val="2"/>
    </font>
    <font>
      <u/>
      <sz val="12"/>
      <color theme="11"/>
      <name val="Times New Roman"/>
      <family val="2"/>
    </font>
    <font>
      <sz val="12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43" fontId="0" fillId="0" borderId="0" xfId="0" applyNumberFormat="1"/>
    <xf numFmtId="43" fontId="0" fillId="0" borderId="0" xfId="0" applyNumberFormat="1" applyAlignment="1">
      <alignment horizontal="center"/>
    </xf>
    <xf numFmtId="43" fontId="0" fillId="0" borderId="2" xfId="0" applyNumberFormat="1" applyBorder="1" applyAlignment="1">
      <alignment horizontal="center"/>
    </xf>
    <xf numFmtId="43" fontId="2" fillId="0" borderId="3" xfId="0" applyNumberFormat="1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16" fontId="0" fillId="0" borderId="4" xfId="0" applyNumberFormat="1" applyBorder="1" applyAlignment="1">
      <alignment horizontal="center"/>
    </xf>
    <xf numFmtId="43" fontId="0" fillId="0" borderId="4" xfId="0" applyNumberFormat="1" applyBorder="1" applyAlignment="1">
      <alignment horizontal="center"/>
    </xf>
    <xf numFmtId="43" fontId="0" fillId="0" borderId="6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43" fontId="0" fillId="0" borderId="7" xfId="0" applyNumberFormat="1" applyBorder="1" applyAlignment="1">
      <alignment horizontal="center"/>
    </xf>
    <xf numFmtId="43" fontId="0" fillId="0" borderId="15" xfId="0" applyNumberFormat="1" applyBorder="1" applyAlignment="1">
      <alignment horizontal="center"/>
    </xf>
    <xf numFmtId="43" fontId="0" fillId="0" borderId="0" xfId="0" applyNumberFormat="1" applyBorder="1" applyAlignment="1">
      <alignment horizontal="center"/>
    </xf>
    <xf numFmtId="44" fontId="0" fillId="0" borderId="0" xfId="0" applyNumberFormat="1"/>
    <xf numFmtId="0" fontId="0" fillId="0" borderId="0" xfId="0" applyBorder="1"/>
    <xf numFmtId="0" fontId="0" fillId="0" borderId="11" xfId="0" applyBorder="1"/>
    <xf numFmtId="16" fontId="0" fillId="0" borderId="2" xfId="0" applyNumberFormat="1" applyBorder="1" applyAlignment="1">
      <alignment horizontal="center"/>
    </xf>
    <xf numFmtId="43" fontId="0" fillId="0" borderId="0" xfId="0" applyNumberFormat="1" applyBorder="1"/>
    <xf numFmtId="43" fontId="0" fillId="0" borderId="11" xfId="0" applyNumberFormat="1" applyBorder="1"/>
    <xf numFmtId="0" fontId="0" fillId="0" borderId="0" xfId="0" applyBorder="1" applyAlignment="1">
      <alignment horizontal="left" indent="2"/>
    </xf>
    <xf numFmtId="0" fontId="0" fillId="0" borderId="13" xfId="0" applyBorder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4" fontId="0" fillId="0" borderId="15" xfId="1" applyFont="1" applyBorder="1" applyAlignment="1">
      <alignment horizontal="center"/>
    </xf>
    <xf numFmtId="0" fontId="0" fillId="0" borderId="12" xfId="0" applyBorder="1" applyAlignment="1">
      <alignment horizontal="center"/>
    </xf>
    <xf numFmtId="43" fontId="0" fillId="0" borderId="13" xfId="0" applyNumberFormat="1" applyBorder="1"/>
    <xf numFmtId="43" fontId="0" fillId="0" borderId="14" xfId="0" applyNumberFormat="1" applyBorder="1"/>
    <xf numFmtId="0" fontId="2" fillId="0" borderId="8" xfId="0" applyFont="1" applyBorder="1" applyAlignment="1">
      <alignment horizontal="center"/>
    </xf>
    <xf numFmtId="0" fontId="0" fillId="0" borderId="0" xfId="0" applyBorder="1" applyAlignment="1">
      <alignment wrapText="1"/>
    </xf>
    <xf numFmtId="44" fontId="0" fillId="0" borderId="0" xfId="1" applyFont="1"/>
    <xf numFmtId="44" fontId="0" fillId="0" borderId="13" xfId="0" applyNumberFormat="1" applyBorder="1"/>
    <xf numFmtId="44" fontId="0" fillId="5" borderId="1" xfId="0" applyNumberFormat="1" applyFill="1" applyBorder="1"/>
    <xf numFmtId="0" fontId="0" fillId="0" borderId="0" xfId="0" applyBorder="1" applyAlignment="1">
      <alignment horizontal="left" wrapText="1"/>
    </xf>
    <xf numFmtId="43" fontId="0" fillId="0" borderId="0" xfId="1" applyNumberFormat="1" applyFont="1"/>
    <xf numFmtId="0" fontId="0" fillId="0" borderId="0" xfId="0" applyFill="1" applyAlignment="1"/>
    <xf numFmtId="44" fontId="0" fillId="0" borderId="11" xfId="0" applyNumberFormat="1" applyBorder="1"/>
    <xf numFmtId="0" fontId="0" fillId="0" borderId="0" xfId="0" applyBorder="1" applyAlignment="1">
      <alignment horizontal="left"/>
    </xf>
    <xf numFmtId="0" fontId="0" fillId="0" borderId="2" xfId="0" applyBorder="1"/>
    <xf numFmtId="44" fontId="0" fillId="0" borderId="3" xfId="1" applyFont="1" applyBorder="1"/>
    <xf numFmtId="43" fontId="0" fillId="0" borderId="3" xfId="0" applyNumberFormat="1" applyBorder="1"/>
    <xf numFmtId="0" fontId="0" fillId="0" borderId="3" xfId="0" applyBorder="1"/>
    <xf numFmtId="0" fontId="0" fillId="0" borderId="2" xfId="0" applyBorder="1" applyAlignment="1">
      <alignment horizontal="center"/>
    </xf>
    <xf numFmtId="43" fontId="0" fillId="0" borderId="3" xfId="1" applyNumberFormat="1" applyFont="1" applyBorder="1"/>
    <xf numFmtId="0" fontId="2" fillId="0" borderId="0" xfId="0" applyFont="1" applyBorder="1" applyAlignment="1"/>
    <xf numFmtId="0" fontId="2" fillId="0" borderId="11" xfId="0" applyFont="1" applyBorder="1" applyAlignment="1"/>
    <xf numFmtId="44" fontId="0" fillId="0" borderId="11" xfId="1" applyFont="1" applyBorder="1"/>
    <xf numFmtId="43" fontId="0" fillId="0" borderId="11" xfId="1" applyNumberFormat="1" applyFont="1" applyBorder="1"/>
    <xf numFmtId="44" fontId="0" fillId="5" borderId="4" xfId="0" applyNumberFormat="1" applyFill="1" applyBorder="1"/>
    <xf numFmtId="44" fontId="0" fillId="5" borderId="4" xfId="1" applyFont="1" applyFill="1" applyBorder="1"/>
    <xf numFmtId="16" fontId="0" fillId="0" borderId="2" xfId="0" applyNumberFormat="1" applyBorder="1"/>
    <xf numFmtId="0" fontId="0" fillId="0" borderId="12" xfId="0" applyBorder="1"/>
    <xf numFmtId="0" fontId="0" fillId="0" borderId="14" xfId="0" applyBorder="1"/>
    <xf numFmtId="0" fontId="2" fillId="0" borderId="0" xfId="0" applyFont="1" applyAlignment="1">
      <alignment horizontal="right"/>
    </xf>
    <xf numFmtId="0" fontId="6" fillId="0" borderId="2" xfId="0" applyFont="1" applyBorder="1"/>
    <xf numFmtId="44" fontId="0" fillId="5" borderId="16" xfId="0" applyNumberFormat="1" applyFill="1" applyBorder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43" fontId="0" fillId="0" borderId="0" xfId="0" applyNumberFormat="1" applyBorder="1" applyAlignment="1">
      <alignment horizontal="right"/>
    </xf>
    <xf numFmtId="43" fontId="3" fillId="0" borderId="0" xfId="0" applyNumberFormat="1" applyFont="1" applyAlignment="1">
      <alignment horizontal="left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5" borderId="17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16" fontId="0" fillId="0" borderId="0" xfId="0" applyNumberFormat="1" applyBorder="1" applyAlignment="1">
      <alignment horizontal="left"/>
    </xf>
  </cellXfs>
  <cellStyles count="16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workbookViewId="0">
      <selection activeCell="B28" sqref="B28"/>
    </sheetView>
  </sheetViews>
  <sheetFormatPr baseColWidth="10" defaultRowHeight="15" x14ac:dyDescent="0"/>
  <cols>
    <col min="2" max="2" width="39" customWidth="1"/>
    <col min="8" max="8" width="15.1640625" customWidth="1"/>
    <col min="9" max="10" width="13" customWidth="1"/>
    <col min="13" max="13" width="12.33203125" customWidth="1"/>
  </cols>
  <sheetData>
    <row r="1" spans="1:13">
      <c r="A1" s="82" t="s">
        <v>1</v>
      </c>
      <c r="B1" s="83"/>
      <c r="C1" s="83"/>
      <c r="D1" s="84"/>
      <c r="F1" s="61" t="s">
        <v>1</v>
      </c>
      <c r="G1" s="62"/>
      <c r="H1" s="62"/>
      <c r="I1" s="62"/>
      <c r="J1" s="62"/>
      <c r="K1" s="62"/>
      <c r="L1" s="62"/>
      <c r="M1" s="63"/>
    </row>
    <row r="2" spans="1:13">
      <c r="A2" s="85" t="s">
        <v>65</v>
      </c>
      <c r="B2" s="86"/>
      <c r="C2" s="86"/>
      <c r="D2" s="87"/>
      <c r="E2" s="58" t="s">
        <v>64</v>
      </c>
      <c r="F2" s="64" t="s">
        <v>10</v>
      </c>
      <c r="G2" s="65"/>
      <c r="H2" s="65"/>
      <c r="I2" s="65"/>
      <c r="J2" s="65"/>
      <c r="K2" s="65"/>
      <c r="L2" s="65"/>
      <c r="M2" s="66"/>
    </row>
    <row r="3" spans="1:13">
      <c r="A3" s="77"/>
      <c r="B3" s="78"/>
      <c r="C3" s="78"/>
      <c r="D3" s="79"/>
      <c r="F3" s="67" t="s">
        <v>11</v>
      </c>
      <c r="G3" s="68"/>
      <c r="H3" s="68"/>
      <c r="I3" s="68"/>
      <c r="J3" s="68"/>
      <c r="K3" s="68"/>
      <c r="L3" s="68"/>
      <c r="M3" s="69"/>
    </row>
    <row r="4" spans="1:13">
      <c r="A4" s="25" t="s">
        <v>2</v>
      </c>
      <c r="B4" s="26" t="s">
        <v>3</v>
      </c>
      <c r="C4" s="26" t="s">
        <v>4</v>
      </c>
      <c r="D4" s="27" t="s">
        <v>5</v>
      </c>
      <c r="F4" s="70"/>
      <c r="G4" s="71"/>
      <c r="H4" s="71"/>
      <c r="I4" s="71"/>
      <c r="J4" s="71"/>
      <c r="K4" s="71"/>
      <c r="L4" s="71"/>
      <c r="M4" s="72"/>
    </row>
    <row r="5" spans="1:13" ht="15" customHeight="1">
      <c r="A5" s="25" t="s">
        <v>6</v>
      </c>
      <c r="B5" s="18"/>
      <c r="C5" s="18"/>
      <c r="D5" s="19"/>
      <c r="F5" s="73" t="s">
        <v>2</v>
      </c>
      <c r="G5" s="74" t="s">
        <v>12</v>
      </c>
      <c r="H5" s="73" t="s">
        <v>16</v>
      </c>
      <c r="I5" s="73" t="s">
        <v>17</v>
      </c>
      <c r="J5" s="73" t="s">
        <v>14</v>
      </c>
      <c r="K5" s="73" t="s">
        <v>15</v>
      </c>
      <c r="L5" s="73" t="s">
        <v>13</v>
      </c>
      <c r="M5" s="75"/>
    </row>
    <row r="6" spans="1:13">
      <c r="A6" s="20">
        <v>41983</v>
      </c>
      <c r="B6" s="18" t="s">
        <v>7</v>
      </c>
      <c r="C6" s="21">
        <v>450</v>
      </c>
      <c r="D6" s="22"/>
      <c r="F6" s="73"/>
      <c r="G6" s="74"/>
      <c r="H6" s="73"/>
      <c r="I6" s="73"/>
      <c r="J6" s="73"/>
      <c r="K6" s="73"/>
      <c r="L6" s="73"/>
      <c r="M6" s="76"/>
    </row>
    <row r="7" spans="1:13" ht="15.75" customHeight="1">
      <c r="A7" s="47"/>
      <c r="B7" s="23" t="s">
        <v>8</v>
      </c>
      <c r="C7" s="21"/>
      <c r="D7" s="22">
        <v>450</v>
      </c>
      <c r="F7" s="9" t="s">
        <v>6</v>
      </c>
      <c r="G7" s="8"/>
      <c r="H7" s="8"/>
      <c r="I7" s="8"/>
      <c r="J7" s="8"/>
      <c r="K7" s="8"/>
      <c r="L7" s="8"/>
      <c r="M7" s="8"/>
    </row>
    <row r="8" spans="1:13" ht="30">
      <c r="A8" s="47"/>
      <c r="B8" s="38" t="s">
        <v>9</v>
      </c>
      <c r="C8" s="21"/>
      <c r="D8" s="22"/>
      <c r="F8" s="10">
        <v>41989</v>
      </c>
      <c r="G8" s="11">
        <f>((5.41*0.5)+(10.8*0.5)+108.25)</f>
        <v>116.355</v>
      </c>
      <c r="H8" s="8"/>
      <c r="I8" s="11"/>
      <c r="J8" s="11">
        <f>108.25*5%/2</f>
        <v>2.7062500000000003</v>
      </c>
      <c r="K8" s="11">
        <f>108.25*0.09975/2</f>
        <v>5.3989687499999999</v>
      </c>
      <c r="L8" s="11">
        <f>K8+J8+G8</f>
        <v>124.46021875000001</v>
      </c>
      <c r="M8" s="11"/>
    </row>
    <row r="9" spans="1:13">
      <c r="A9" s="47"/>
      <c r="B9" s="38"/>
      <c r="C9" s="18"/>
      <c r="D9" s="19"/>
      <c r="F9" s="10">
        <v>41989</v>
      </c>
      <c r="G9" s="11"/>
      <c r="H9" s="11">
        <v>15.66</v>
      </c>
      <c r="I9" s="11"/>
      <c r="J9" s="11">
        <f>ROUND(H9*5%,2)</f>
        <v>0.78</v>
      </c>
      <c r="K9" s="11">
        <f>ROUND(H9*9.975%,2)</f>
        <v>1.56</v>
      </c>
      <c r="L9" s="11">
        <f>(H9+J9+K9)</f>
        <v>18</v>
      </c>
      <c r="M9" s="11"/>
    </row>
    <row r="10" spans="1:13" ht="16" customHeight="1" thickBot="1">
      <c r="A10" s="47"/>
      <c r="B10" s="18"/>
      <c r="C10" s="18"/>
      <c r="D10" s="19"/>
      <c r="F10" s="13">
        <v>41990</v>
      </c>
      <c r="G10" s="14"/>
      <c r="H10" s="14"/>
      <c r="I10" s="14">
        <v>5.44</v>
      </c>
      <c r="J10" s="14">
        <f>ROUND(I10*5%,2)</f>
        <v>0.27</v>
      </c>
      <c r="K10" s="14">
        <f>ROUND(I10*9.975%,2)</f>
        <v>0.54</v>
      </c>
      <c r="L10" s="14">
        <f>K10+J10+I10</f>
        <v>6.25</v>
      </c>
      <c r="M10" s="14"/>
    </row>
    <row r="11" spans="1:13" ht="16" thickBot="1">
      <c r="A11" s="20">
        <v>42004</v>
      </c>
      <c r="B11" s="18" t="s">
        <v>12</v>
      </c>
      <c r="C11" s="21">
        <f>G11</f>
        <v>116.355</v>
      </c>
      <c r="D11" s="22"/>
      <c r="F11" s="28" t="s">
        <v>13</v>
      </c>
      <c r="G11" s="29">
        <f t="shared" ref="G11:L11" si="0">SUM(G8:G10)</f>
        <v>116.355</v>
      </c>
      <c r="H11" s="29">
        <f t="shared" si="0"/>
        <v>15.66</v>
      </c>
      <c r="I11" s="29">
        <f t="shared" si="0"/>
        <v>5.44</v>
      </c>
      <c r="J11" s="29">
        <f t="shared" si="0"/>
        <v>3.7562500000000001</v>
      </c>
      <c r="K11" s="29">
        <f t="shared" si="0"/>
        <v>7.4989687500000004</v>
      </c>
      <c r="L11" s="29">
        <f t="shared" si="0"/>
        <v>148.71021875000002</v>
      </c>
      <c r="M11" s="12">
        <f>L11</f>
        <v>148.71021875000002</v>
      </c>
    </row>
    <row r="12" spans="1:13" ht="16" thickTop="1">
      <c r="A12" s="47"/>
      <c r="B12" s="42" t="s">
        <v>16</v>
      </c>
      <c r="C12" s="21">
        <f>H11</f>
        <v>15.66</v>
      </c>
      <c r="D12" s="22"/>
      <c r="F12" s="2"/>
      <c r="G12" s="5"/>
      <c r="H12" s="5"/>
      <c r="I12" s="6"/>
      <c r="J12" s="16"/>
      <c r="K12" s="16"/>
      <c r="L12" s="16"/>
      <c r="M12" s="11"/>
    </row>
    <row r="13" spans="1:13">
      <c r="A13" s="47"/>
      <c r="B13" s="34" t="s">
        <v>17</v>
      </c>
      <c r="C13" s="21">
        <f>I11</f>
        <v>5.44</v>
      </c>
      <c r="D13" s="22"/>
      <c r="F13" s="2"/>
      <c r="G13" s="5"/>
      <c r="H13" s="5"/>
      <c r="I13" s="6"/>
      <c r="J13" s="80" t="s">
        <v>18</v>
      </c>
      <c r="K13" s="80"/>
      <c r="L13" s="80"/>
      <c r="M13" s="11">
        <f>M15-M11-M14</f>
        <v>1.1397812499999986</v>
      </c>
    </row>
    <row r="14" spans="1:13" ht="16" thickBot="1">
      <c r="A14" s="47"/>
      <c r="B14" s="34" t="s">
        <v>14</v>
      </c>
      <c r="C14" s="21">
        <f>J11</f>
        <v>3.7562500000000001</v>
      </c>
      <c r="D14" s="22"/>
      <c r="F14" s="2"/>
      <c r="G14" s="5"/>
      <c r="H14" s="5"/>
      <c r="I14" s="6"/>
      <c r="J14" s="80" t="s">
        <v>19</v>
      </c>
      <c r="K14" s="80"/>
      <c r="L14" s="80"/>
      <c r="M14" s="14">
        <v>300.14999999999998</v>
      </c>
    </row>
    <row r="15" spans="1:13" ht="16" thickBot="1">
      <c r="A15" s="47"/>
      <c r="B15" s="18" t="s">
        <v>15</v>
      </c>
      <c r="C15" s="21">
        <f>K11</f>
        <v>7.4989687500000004</v>
      </c>
      <c r="D15" s="22"/>
      <c r="G15" s="5"/>
      <c r="H15" s="5"/>
      <c r="I15" s="6"/>
      <c r="J15" s="80" t="s">
        <v>20</v>
      </c>
      <c r="K15" s="80"/>
      <c r="L15" s="80"/>
      <c r="M15" s="15">
        <f>C6</f>
        <v>450</v>
      </c>
    </row>
    <row r="16" spans="1:13" ht="24" thickTop="1">
      <c r="A16" s="20"/>
      <c r="B16" s="18" t="s">
        <v>23</v>
      </c>
      <c r="C16" s="21">
        <f>M13</f>
        <v>1.1397812499999986</v>
      </c>
      <c r="D16" s="22"/>
      <c r="G16" s="5"/>
      <c r="H16" s="5"/>
      <c r="I16" s="7" t="s">
        <v>21</v>
      </c>
      <c r="J16" s="81" t="s">
        <v>22</v>
      </c>
      <c r="K16" s="81"/>
      <c r="L16" s="81"/>
      <c r="M16" s="81"/>
    </row>
    <row r="17" spans="1:11" ht="15.75" customHeight="1">
      <c r="A17" s="47"/>
      <c r="B17" s="23" t="s">
        <v>8</v>
      </c>
      <c r="C17" s="21"/>
      <c r="D17" s="22">
        <f>SUM(C11:C16)</f>
        <v>149.85</v>
      </c>
    </row>
    <row r="18" spans="1:11" ht="30">
      <c r="A18" s="47"/>
      <c r="B18" s="38" t="s">
        <v>24</v>
      </c>
      <c r="C18" s="21"/>
      <c r="D18" s="22"/>
    </row>
    <row r="19" spans="1:11">
      <c r="A19" s="47"/>
      <c r="B19" s="38"/>
      <c r="C19" s="21"/>
      <c r="D19" s="22"/>
    </row>
    <row r="20" spans="1:11">
      <c r="A20" s="30"/>
      <c r="B20" s="24"/>
      <c r="C20" s="31"/>
      <c r="D20" s="32"/>
      <c r="E20" s="5"/>
      <c r="F20" s="5"/>
      <c r="G20" s="5"/>
      <c r="H20" s="5"/>
      <c r="I20" s="5"/>
      <c r="J20" s="5"/>
      <c r="K20" s="1"/>
    </row>
    <row r="21" spans="1:11">
      <c r="D21" s="5"/>
      <c r="E21" s="5"/>
      <c r="F21" s="5"/>
      <c r="G21" s="5"/>
      <c r="H21" s="5"/>
      <c r="I21" s="5"/>
      <c r="J21" s="5"/>
      <c r="K21" s="1"/>
    </row>
    <row r="22" spans="1:11">
      <c r="D22" s="5"/>
      <c r="E22" s="5"/>
      <c r="F22" s="5"/>
      <c r="G22" s="5"/>
      <c r="H22" s="5"/>
      <c r="I22" s="5"/>
      <c r="J22" s="5"/>
      <c r="K22" s="1"/>
    </row>
    <row r="23" spans="1:11">
      <c r="D23" s="5"/>
      <c r="E23" s="5"/>
      <c r="F23" s="5"/>
      <c r="G23" s="5"/>
      <c r="H23" s="5"/>
      <c r="I23" s="5"/>
      <c r="J23" s="5"/>
      <c r="K23" s="1"/>
    </row>
    <row r="24" spans="1:11">
      <c r="D24" s="1"/>
      <c r="E24" s="1"/>
      <c r="F24" s="1"/>
      <c r="G24" s="1"/>
      <c r="H24" s="1"/>
      <c r="I24" s="1"/>
      <c r="J24" s="1"/>
      <c r="K24" s="1"/>
    </row>
    <row r="25" spans="1:11">
      <c r="D25" s="1"/>
      <c r="E25" s="1"/>
      <c r="F25" s="1"/>
      <c r="G25" s="1"/>
      <c r="H25" s="1"/>
      <c r="I25" s="1"/>
      <c r="J25" s="1"/>
      <c r="K25" s="1"/>
    </row>
    <row r="26" spans="1:11">
      <c r="D26" s="1"/>
      <c r="E26" s="1"/>
      <c r="F26" s="1"/>
      <c r="G26" s="1"/>
      <c r="H26" s="1"/>
      <c r="I26" s="1"/>
      <c r="J26" s="1"/>
      <c r="K26" s="1"/>
    </row>
    <row r="27" spans="1:11">
      <c r="D27" s="1"/>
      <c r="E27" s="1"/>
      <c r="F27" s="1"/>
      <c r="G27" s="1"/>
      <c r="H27" s="1"/>
      <c r="I27" s="1"/>
      <c r="J27" s="1"/>
      <c r="K27" s="1"/>
    </row>
    <row r="28" spans="1:11">
      <c r="A28" s="1"/>
      <c r="C28" s="4"/>
      <c r="D28" s="4"/>
    </row>
    <row r="29" spans="1:11">
      <c r="A29" s="1"/>
      <c r="C29" s="4"/>
      <c r="D29" s="4"/>
    </row>
    <row r="30" spans="1:11">
      <c r="A30" s="1"/>
      <c r="C30" s="4"/>
      <c r="D30" s="4"/>
    </row>
    <row r="31" spans="1:11">
      <c r="A31" s="1"/>
      <c r="C31" s="4"/>
      <c r="D31" s="4"/>
    </row>
    <row r="32" spans="1:11">
      <c r="A32" s="1"/>
      <c r="C32" s="4"/>
      <c r="D32" s="4"/>
    </row>
    <row r="33" spans="1:4">
      <c r="A33" s="1"/>
      <c r="C33" s="4"/>
      <c r="D33" s="4"/>
    </row>
    <row r="34" spans="1:4">
      <c r="A34" s="1"/>
      <c r="C34" s="4"/>
      <c r="D34" s="4"/>
    </row>
    <row r="35" spans="1:4">
      <c r="A35" s="1"/>
      <c r="C35" s="4"/>
      <c r="D35" s="4"/>
    </row>
    <row r="36" spans="1:4">
      <c r="A36" s="1"/>
      <c r="C36" s="4"/>
      <c r="D36" s="4"/>
    </row>
    <row r="37" spans="1:4">
      <c r="C37" s="4"/>
      <c r="D37" s="4"/>
    </row>
    <row r="38" spans="1:4">
      <c r="C38" s="4"/>
      <c r="D38" s="4"/>
    </row>
    <row r="39" spans="1:4">
      <c r="C39" s="4"/>
      <c r="D39" s="4"/>
    </row>
    <row r="40" spans="1:4">
      <c r="C40" s="4"/>
      <c r="D40" s="4"/>
    </row>
    <row r="41" spans="1:4">
      <c r="C41" s="4"/>
      <c r="D41" s="4"/>
    </row>
    <row r="42" spans="1:4">
      <c r="C42" s="4"/>
      <c r="D42" s="4"/>
    </row>
  </sheetData>
  <mergeCells count="19">
    <mergeCell ref="A1:D1"/>
    <mergeCell ref="A2:D2"/>
    <mergeCell ref="A3:D3"/>
    <mergeCell ref="J13:L13"/>
    <mergeCell ref="J14:L14"/>
    <mergeCell ref="J15:L15"/>
    <mergeCell ref="J16:M16"/>
    <mergeCell ref="F1:M1"/>
    <mergeCell ref="F2:M2"/>
    <mergeCell ref="F3:M3"/>
    <mergeCell ref="F4:M4"/>
    <mergeCell ref="F5:F6"/>
    <mergeCell ref="G5:G6"/>
    <mergeCell ref="H5:H6"/>
    <mergeCell ref="I5:I6"/>
    <mergeCell ref="J5:J6"/>
    <mergeCell ref="K5:K6"/>
    <mergeCell ref="L5:L6"/>
    <mergeCell ref="M5:M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I21" sqref="I21"/>
    </sheetView>
  </sheetViews>
  <sheetFormatPr baseColWidth="10" defaultRowHeight="15" x14ac:dyDescent="0"/>
  <cols>
    <col min="2" max="2" width="12.83203125" customWidth="1"/>
    <col min="3" max="3" width="13" customWidth="1"/>
    <col min="4" max="4" width="11.5" bestFit="1" customWidth="1"/>
    <col min="5" max="5" width="13.5" customWidth="1"/>
    <col min="6" max="7" width="13.83203125" customWidth="1"/>
  </cols>
  <sheetData>
    <row r="1" spans="2:7">
      <c r="B1" s="88" t="s">
        <v>54</v>
      </c>
      <c r="C1" s="88"/>
      <c r="D1" s="88"/>
      <c r="E1" s="88"/>
      <c r="F1" s="88"/>
      <c r="G1" s="88"/>
    </row>
    <row r="2" spans="2:7">
      <c r="B2" s="88" t="s">
        <v>55</v>
      </c>
      <c r="C2" s="88"/>
      <c r="D2" s="88"/>
      <c r="E2" s="88"/>
      <c r="F2" s="88"/>
      <c r="G2" s="88"/>
    </row>
    <row r="3" spans="2:7">
      <c r="B3" s="90" t="s">
        <v>25</v>
      </c>
      <c r="C3" s="90"/>
      <c r="E3" s="90" t="s">
        <v>26</v>
      </c>
      <c r="F3" s="90"/>
      <c r="G3" s="90"/>
    </row>
    <row r="4" spans="2:7">
      <c r="B4" s="3">
        <v>41974</v>
      </c>
      <c r="C4" s="35">
        <v>620.87</v>
      </c>
      <c r="E4" s="3">
        <v>41977</v>
      </c>
      <c r="G4" s="35">
        <v>950</v>
      </c>
    </row>
    <row r="5" spans="2:7">
      <c r="B5" s="3">
        <v>41974</v>
      </c>
      <c r="C5" s="35">
        <v>627.19000000000005</v>
      </c>
      <c r="E5" s="3">
        <v>41982</v>
      </c>
      <c r="F5">
        <v>325</v>
      </c>
      <c r="G5" s="35">
        <v>210.24</v>
      </c>
    </row>
    <row r="6" spans="2:7">
      <c r="B6" s="3">
        <v>41976</v>
      </c>
      <c r="C6" s="35">
        <v>390</v>
      </c>
      <c r="E6" s="3">
        <v>41982</v>
      </c>
      <c r="F6">
        <v>326</v>
      </c>
      <c r="G6" s="35">
        <v>112.95</v>
      </c>
    </row>
    <row r="7" spans="2:7">
      <c r="B7" s="3">
        <v>41996</v>
      </c>
      <c r="C7" s="35">
        <v>200</v>
      </c>
      <c r="E7" s="3">
        <v>41982</v>
      </c>
      <c r="F7">
        <v>327</v>
      </c>
      <c r="G7" s="35">
        <v>15.65</v>
      </c>
    </row>
    <row r="8" spans="2:7">
      <c r="B8" s="3">
        <v>41999</v>
      </c>
      <c r="C8" s="35">
        <v>200</v>
      </c>
      <c r="E8" s="3">
        <v>41983</v>
      </c>
      <c r="F8">
        <v>328</v>
      </c>
      <c r="G8" s="35">
        <v>450</v>
      </c>
    </row>
    <row r="9" spans="2:7">
      <c r="B9" s="3">
        <v>42001</v>
      </c>
      <c r="C9" s="35">
        <v>627.19000000000005</v>
      </c>
      <c r="E9" s="3">
        <v>41991</v>
      </c>
      <c r="G9" s="35">
        <v>950</v>
      </c>
    </row>
    <row r="10" spans="2:7">
      <c r="B10" s="3">
        <v>42003</v>
      </c>
      <c r="C10" s="35">
        <v>627.19000000000005</v>
      </c>
      <c r="E10" s="3">
        <v>41992</v>
      </c>
      <c r="F10">
        <v>329</v>
      </c>
      <c r="G10" s="35">
        <v>10.29</v>
      </c>
    </row>
    <row r="11" spans="2:7">
      <c r="B11" t="s">
        <v>27</v>
      </c>
      <c r="C11" s="17">
        <f>SUM(C4:C10)</f>
        <v>3292.44</v>
      </c>
      <c r="E11" s="3">
        <v>41992</v>
      </c>
      <c r="F11">
        <v>330</v>
      </c>
      <c r="G11" s="35">
        <v>110.05</v>
      </c>
    </row>
    <row r="12" spans="2:7">
      <c r="E12" s="3">
        <v>41992</v>
      </c>
      <c r="F12">
        <v>331</v>
      </c>
      <c r="G12" s="35">
        <v>411.65</v>
      </c>
    </row>
    <row r="13" spans="2:7">
      <c r="E13" s="3">
        <v>42004</v>
      </c>
      <c r="F13">
        <v>332</v>
      </c>
      <c r="G13" s="35">
        <v>500</v>
      </c>
    </row>
    <row r="14" spans="2:7">
      <c r="E14" t="s">
        <v>27</v>
      </c>
      <c r="G14" s="35">
        <f>SUM(G4:G13)</f>
        <v>3720.8300000000004</v>
      </c>
    </row>
    <row r="16" spans="2:7">
      <c r="C16" s="89" t="s">
        <v>28</v>
      </c>
      <c r="D16" s="89"/>
      <c r="E16" s="89"/>
      <c r="F16" s="35">
        <v>2221.5</v>
      </c>
    </row>
    <row r="17" spans="3:6">
      <c r="C17" s="89" t="str">
        <f>B3</f>
        <v>Journal encaissements</v>
      </c>
      <c r="D17" s="89"/>
      <c r="E17" s="89"/>
      <c r="F17" s="17">
        <f>C11</f>
        <v>3292.44</v>
      </c>
    </row>
    <row r="18" spans="3:6">
      <c r="C18" s="89" t="str">
        <f>E3</f>
        <v>Journal décaissements</v>
      </c>
      <c r="D18" s="89"/>
      <c r="E18" s="89"/>
      <c r="F18" s="36">
        <f>G14</f>
        <v>3720.8300000000004</v>
      </c>
    </row>
    <row r="19" spans="3:6" ht="16" thickBot="1">
      <c r="C19" s="89" t="s">
        <v>29</v>
      </c>
      <c r="D19" s="89"/>
      <c r="E19" s="89"/>
      <c r="F19" s="37">
        <f>F16+C11-G14</f>
        <v>1793.1100000000001</v>
      </c>
    </row>
    <row r="20" spans="3:6" ht="16" thickTop="1"/>
  </sheetData>
  <mergeCells count="8">
    <mergeCell ref="B1:G1"/>
    <mergeCell ref="B2:G2"/>
    <mergeCell ref="C19:E19"/>
    <mergeCell ref="B3:C3"/>
    <mergeCell ref="E3:G3"/>
    <mergeCell ref="C16:E16"/>
    <mergeCell ref="C17:E17"/>
    <mergeCell ref="C18:E1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34"/>
  <sheetViews>
    <sheetView tabSelected="1" workbookViewId="0">
      <selection activeCell="I29" sqref="I29"/>
    </sheetView>
  </sheetViews>
  <sheetFormatPr baseColWidth="10" defaultRowHeight="15" x14ac:dyDescent="0"/>
  <cols>
    <col min="5" max="5" width="34.1640625" customWidth="1"/>
    <col min="6" max="6" width="15" customWidth="1"/>
    <col min="7" max="7" width="11.5" bestFit="1" customWidth="1"/>
    <col min="9" max="9" width="29.6640625" customWidth="1"/>
    <col min="10" max="10" width="13.1640625" customWidth="1"/>
    <col min="11" max="11" width="14.1640625" customWidth="1"/>
    <col min="12" max="12" width="11.5" bestFit="1" customWidth="1"/>
  </cols>
  <sheetData>
    <row r="1" spans="3:12">
      <c r="C1" s="58" t="s">
        <v>63</v>
      </c>
      <c r="D1" s="94" t="s">
        <v>39</v>
      </c>
      <c r="E1" s="95"/>
      <c r="F1" s="95"/>
      <c r="G1" s="95"/>
      <c r="H1" s="95"/>
      <c r="I1" s="95"/>
      <c r="J1" s="95"/>
      <c r="K1" s="96"/>
      <c r="L1" s="40"/>
    </row>
    <row r="2" spans="3:12">
      <c r="D2" s="97" t="s">
        <v>40</v>
      </c>
      <c r="E2" s="98"/>
      <c r="F2" s="98"/>
      <c r="G2" s="98"/>
      <c r="H2" s="98"/>
      <c r="I2" s="98"/>
      <c r="J2" s="98"/>
      <c r="K2" s="99"/>
      <c r="L2" s="40"/>
    </row>
    <row r="3" spans="3:12">
      <c r="D3" s="100" t="s">
        <v>41</v>
      </c>
      <c r="E3" s="101"/>
      <c r="F3" s="101"/>
      <c r="G3" s="101"/>
      <c r="H3" s="101"/>
      <c r="I3" s="101"/>
      <c r="J3" s="101"/>
      <c r="K3" s="102"/>
      <c r="L3" s="40"/>
    </row>
    <row r="4" spans="3:12">
      <c r="D4" s="70"/>
      <c r="E4" s="71"/>
      <c r="F4" s="71"/>
      <c r="G4" s="71"/>
      <c r="H4" s="71"/>
      <c r="I4" s="71"/>
      <c r="J4" s="71"/>
      <c r="K4" s="72"/>
      <c r="L4" s="40"/>
    </row>
    <row r="5" spans="3:12">
      <c r="D5" s="91" t="s">
        <v>42</v>
      </c>
      <c r="E5" s="92"/>
      <c r="F5" s="92"/>
      <c r="G5" s="93"/>
      <c r="H5" s="49" t="s">
        <v>43</v>
      </c>
      <c r="I5" s="49"/>
      <c r="J5" s="49"/>
      <c r="K5" s="50"/>
    </row>
    <row r="6" spans="3:12">
      <c r="D6" s="43" t="s">
        <v>44</v>
      </c>
      <c r="E6" s="18"/>
      <c r="F6" s="18"/>
      <c r="G6" s="41">
        <f>'d)Livre ent. solde compte banq.'!F19</f>
        <v>1793.1100000000001</v>
      </c>
      <c r="H6" s="103" t="s">
        <v>45</v>
      </c>
      <c r="I6" s="103"/>
      <c r="J6" s="18"/>
      <c r="K6" s="51">
        <v>2325.96</v>
      </c>
    </row>
    <row r="7" spans="3:12">
      <c r="D7" s="91" t="s">
        <v>46</v>
      </c>
      <c r="E7" s="92"/>
      <c r="F7" s="92"/>
      <c r="G7" s="93"/>
      <c r="H7" s="92" t="s">
        <v>50</v>
      </c>
      <c r="I7" s="92"/>
      <c r="J7" s="18"/>
      <c r="K7" s="19"/>
    </row>
    <row r="8" spans="3:12">
      <c r="D8" s="106" t="s">
        <v>34</v>
      </c>
      <c r="E8" s="103"/>
      <c r="F8" s="44">
        <v>620.87</v>
      </c>
      <c r="G8" s="19"/>
      <c r="H8" s="103" t="s">
        <v>30</v>
      </c>
      <c r="I8" s="103"/>
      <c r="J8" s="44">
        <v>210.24</v>
      </c>
      <c r="K8" s="19"/>
    </row>
    <row r="9" spans="3:12">
      <c r="D9" s="106" t="s">
        <v>36</v>
      </c>
      <c r="E9" s="103"/>
      <c r="F9" s="45">
        <v>65</v>
      </c>
      <c r="G9" s="19"/>
      <c r="H9" s="103" t="s">
        <v>31</v>
      </c>
      <c r="I9" s="103"/>
      <c r="J9" s="48">
        <v>110.05</v>
      </c>
      <c r="K9" s="52"/>
    </row>
    <row r="10" spans="3:12">
      <c r="D10" s="104"/>
      <c r="E10" s="105"/>
      <c r="F10" s="46"/>
      <c r="G10" s="19"/>
      <c r="H10" s="103" t="s">
        <v>32</v>
      </c>
      <c r="I10" s="103"/>
      <c r="J10" s="48">
        <v>500</v>
      </c>
      <c r="K10" s="52"/>
    </row>
    <row r="11" spans="3:12">
      <c r="D11" s="104"/>
      <c r="E11" s="105"/>
      <c r="F11" s="46"/>
      <c r="G11" s="19"/>
      <c r="H11" s="103" t="s">
        <v>38</v>
      </c>
      <c r="I11" s="103"/>
      <c r="J11" s="48">
        <v>25.62</v>
      </c>
      <c r="K11" s="52"/>
    </row>
    <row r="12" spans="3:12">
      <c r="D12" s="106" t="s">
        <v>47</v>
      </c>
      <c r="E12" s="103"/>
      <c r="F12" s="107"/>
      <c r="G12" s="45">
        <f>SUM(F8:F9)</f>
        <v>685.87</v>
      </c>
      <c r="H12" s="106" t="s">
        <v>51</v>
      </c>
      <c r="I12" s="103"/>
      <c r="J12" s="103"/>
      <c r="K12" s="48">
        <f>J11+J10+J9+J8</f>
        <v>845.91</v>
      </c>
    </row>
    <row r="13" spans="3:12">
      <c r="D13" s="91" t="s">
        <v>48</v>
      </c>
      <c r="E13" s="92"/>
      <c r="F13" s="21"/>
      <c r="G13" s="19"/>
      <c r="H13" s="92" t="s">
        <v>52</v>
      </c>
      <c r="I13" s="92"/>
      <c r="J13" s="18"/>
      <c r="K13" s="19"/>
    </row>
    <row r="14" spans="3:12">
      <c r="D14" s="43" t="s">
        <v>35</v>
      </c>
      <c r="E14" s="18"/>
      <c r="F14" s="45">
        <v>1000</v>
      </c>
      <c r="G14" s="19"/>
      <c r="H14" s="115">
        <v>42003</v>
      </c>
      <c r="I14" s="115"/>
      <c r="J14" s="48">
        <v>627.19000000000005</v>
      </c>
      <c r="K14" s="19"/>
    </row>
    <row r="15" spans="3:12">
      <c r="D15" s="106" t="s">
        <v>49</v>
      </c>
      <c r="E15" s="103"/>
      <c r="F15" s="107"/>
      <c r="G15" s="45">
        <f>F14</f>
        <v>1000</v>
      </c>
      <c r="H15" s="106" t="s">
        <v>53</v>
      </c>
      <c r="I15" s="103"/>
      <c r="J15" s="103"/>
      <c r="K15" s="45">
        <f>J14</f>
        <v>627.19000000000005</v>
      </c>
    </row>
    <row r="16" spans="3:12">
      <c r="D16" s="108" t="s">
        <v>37</v>
      </c>
      <c r="E16" s="109"/>
      <c r="F16" s="110"/>
      <c r="G16" s="53">
        <f>G6-G12+F14</f>
        <v>2107.2400000000002</v>
      </c>
      <c r="H16" s="108" t="s">
        <v>33</v>
      </c>
      <c r="I16" s="109"/>
      <c r="J16" s="109"/>
      <c r="K16" s="54">
        <f>K6-K12+J14</f>
        <v>2107.2400000000002</v>
      </c>
    </row>
    <row r="18" spans="3:11">
      <c r="J18" s="39"/>
      <c r="K18" s="39"/>
    </row>
    <row r="20" spans="3:11">
      <c r="C20" s="58" t="s">
        <v>62</v>
      </c>
      <c r="D20" s="94" t="s">
        <v>1</v>
      </c>
      <c r="E20" s="95"/>
      <c r="F20" s="95"/>
      <c r="G20" s="96"/>
      <c r="H20" s="58" t="s">
        <v>58</v>
      </c>
      <c r="I20" s="111" t="s">
        <v>59</v>
      </c>
      <c r="J20" s="112"/>
    </row>
    <row r="21" spans="3:11">
      <c r="D21" s="100" t="s">
        <v>0</v>
      </c>
      <c r="E21" s="101"/>
      <c r="F21" s="101"/>
      <c r="G21" s="102"/>
      <c r="I21" s="59" t="s">
        <v>61</v>
      </c>
      <c r="J21" s="41">
        <f>G6</f>
        <v>1793.1100000000001</v>
      </c>
    </row>
    <row r="22" spans="3:11">
      <c r="D22" s="33" t="s">
        <v>2</v>
      </c>
      <c r="E22" s="26" t="s">
        <v>3</v>
      </c>
      <c r="F22" s="26" t="s">
        <v>4</v>
      </c>
      <c r="G22" s="27" t="s">
        <v>5</v>
      </c>
      <c r="I22" s="43" t="str">
        <f>E26</f>
        <v>Banque</v>
      </c>
      <c r="J22" s="22">
        <f>F26</f>
        <v>314.13</v>
      </c>
    </row>
    <row r="23" spans="3:11">
      <c r="D23" s="25" t="s">
        <v>6</v>
      </c>
      <c r="E23" s="18"/>
      <c r="F23" s="18"/>
      <c r="G23" s="19"/>
      <c r="I23" s="56" t="s">
        <v>60</v>
      </c>
      <c r="J23" s="60">
        <f>J21+J22</f>
        <v>2107.2400000000002</v>
      </c>
    </row>
    <row r="24" spans="3:11" ht="15" customHeight="1">
      <c r="D24" s="55">
        <v>42004</v>
      </c>
      <c r="E24" s="18" t="s">
        <v>36</v>
      </c>
      <c r="F24" s="21">
        <f>F9</f>
        <v>65</v>
      </c>
      <c r="G24" s="22"/>
    </row>
    <row r="25" spans="3:11">
      <c r="D25" s="43"/>
      <c r="E25" s="18" t="s">
        <v>56</v>
      </c>
      <c r="F25" s="21">
        <f>F8</f>
        <v>620.87</v>
      </c>
      <c r="G25" s="22"/>
    </row>
    <row r="26" spans="3:11">
      <c r="D26" s="43"/>
      <c r="E26" s="18" t="s">
        <v>8</v>
      </c>
      <c r="F26" s="21">
        <f>G27-F25-F24</f>
        <v>314.13</v>
      </c>
      <c r="G26" s="22"/>
    </row>
    <row r="27" spans="3:11">
      <c r="D27" s="43"/>
      <c r="E27" s="23" t="s">
        <v>35</v>
      </c>
      <c r="F27" s="21"/>
      <c r="G27" s="22">
        <f>G15</f>
        <v>1000</v>
      </c>
    </row>
    <row r="28" spans="3:11" ht="15" customHeight="1">
      <c r="D28" s="43"/>
      <c r="E28" s="113" t="s">
        <v>57</v>
      </c>
      <c r="F28" s="18"/>
      <c r="G28" s="19"/>
    </row>
    <row r="29" spans="3:11">
      <c r="D29" s="43"/>
      <c r="E29" s="113"/>
      <c r="F29" s="18"/>
      <c r="G29" s="19"/>
    </row>
    <row r="30" spans="3:11">
      <c r="D30" s="56"/>
      <c r="E30" s="114"/>
      <c r="F30" s="24"/>
      <c r="G30" s="57"/>
    </row>
    <row r="34" ht="15" customHeight="1"/>
  </sheetData>
  <mergeCells count="29">
    <mergeCell ref="I20:J20"/>
    <mergeCell ref="D20:G20"/>
    <mergeCell ref="D21:G21"/>
    <mergeCell ref="E28:E30"/>
    <mergeCell ref="H14:I14"/>
    <mergeCell ref="D12:F12"/>
    <mergeCell ref="D15:F15"/>
    <mergeCell ref="D16:F16"/>
    <mergeCell ref="H16:J16"/>
    <mergeCell ref="H15:J15"/>
    <mergeCell ref="H12:J12"/>
    <mergeCell ref="D13:E13"/>
    <mergeCell ref="H13:I13"/>
    <mergeCell ref="H6:I6"/>
    <mergeCell ref="H7:I7"/>
    <mergeCell ref="H8:I8"/>
    <mergeCell ref="H9:I9"/>
    <mergeCell ref="H10:I10"/>
    <mergeCell ref="H11:I11"/>
    <mergeCell ref="D10:E10"/>
    <mergeCell ref="D11:E11"/>
    <mergeCell ref="D7:G7"/>
    <mergeCell ref="D8:E8"/>
    <mergeCell ref="D9:E9"/>
    <mergeCell ref="D5:G5"/>
    <mergeCell ref="D1:K1"/>
    <mergeCell ref="D2:K2"/>
    <mergeCell ref="D3:K3"/>
    <mergeCell ref="D4:K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a-b-c) Petite Caisse</vt:lpstr>
      <vt:lpstr>d)Livre ent. solde compte banq.</vt:lpstr>
      <vt:lpstr>e-f-g) Rapprochement bancaire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Marie-Pierre Labarre</dc:creator>
  <cp:lastModifiedBy>Marie-Pierre Labarre</cp:lastModifiedBy>
  <dcterms:created xsi:type="dcterms:W3CDTF">2014-04-05T18:28:22Z</dcterms:created>
  <dcterms:modified xsi:type="dcterms:W3CDTF">2014-04-09T16:35:46Z</dcterms:modified>
</cp:coreProperties>
</file>