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75" windowHeight="8250"/>
  </bookViews>
  <sheets>
    <sheet name="Question 1" sheetId="1" r:id="rId1"/>
    <sheet name="Question 2" sheetId="2" r:id="rId2"/>
    <sheet name="Sheet3" sheetId="3" r:id="rId3"/>
    <sheet name="Sheet4" sheetId="4" r:id="rId4"/>
    <sheet name="Sheet5" sheetId="5" r:id="rId5"/>
    <sheet name="Sheet6" sheetId="6" r:id="rId6"/>
  </sheets>
  <calcPr calcId="145621"/>
</workbook>
</file>

<file path=xl/calcChain.xml><?xml version="1.0" encoding="utf-8"?>
<calcChain xmlns="http://schemas.openxmlformats.org/spreadsheetml/2006/main">
  <c r="G42" i="1" l="1"/>
  <c r="G41" i="1"/>
  <c r="G39" i="1"/>
  <c r="G28" i="1"/>
  <c r="G45" i="1" s="1"/>
  <c r="G23" i="1"/>
  <c r="G22" i="1"/>
  <c r="G14" i="1"/>
  <c r="G16" i="1" s="1"/>
  <c r="G17" i="1" s="1"/>
  <c r="G33" i="1" s="1"/>
  <c r="G24" i="1" l="1"/>
  <c r="F35" i="1"/>
  <c r="F36" i="1"/>
  <c r="G30" i="1"/>
  <c r="G44" i="1"/>
  <c r="G46" i="1" s="1"/>
  <c r="G36" i="1" l="1"/>
  <c r="G37" i="1" s="1"/>
  <c r="H52" i="2"/>
  <c r="H53" i="2" s="1"/>
  <c r="H43" i="2"/>
  <c r="G42" i="2"/>
  <c r="H39" i="2"/>
  <c r="G18" i="2"/>
  <c r="G30" i="2" s="1"/>
  <c r="G11" i="2"/>
  <c r="G14" i="2" s="1"/>
  <c r="H15" i="2" s="1"/>
  <c r="H19" i="2" l="1"/>
  <c r="H31" i="2" s="1"/>
  <c r="G34" i="2"/>
  <c r="H35" i="2" s="1"/>
  <c r="G12" i="2"/>
  <c r="G23" i="2" s="1"/>
  <c r="G24" i="2" s="1"/>
  <c r="G26" i="2" s="1"/>
  <c r="H27" i="2" s="1"/>
</calcChain>
</file>

<file path=xl/sharedStrings.xml><?xml version="1.0" encoding="utf-8"?>
<sst xmlns="http://schemas.openxmlformats.org/spreadsheetml/2006/main" count="89" uniqueCount="73">
  <si>
    <t>COMMERCE 450</t>
  </si>
  <si>
    <t>FALL 2012, SECTION 101 &amp; 102</t>
  </si>
  <si>
    <t>SOLUTIONS TO ASSIGNMENT 4B</t>
  </si>
  <si>
    <t>a)</t>
  </si>
  <si>
    <t>2011</t>
  </si>
  <si>
    <t>Tax loss for the year</t>
  </si>
  <si>
    <t>Losses carried back:</t>
  </si>
  <si>
    <t xml:space="preserve">     to 2008</t>
  </si>
  <si>
    <t xml:space="preserve">     to 2009</t>
  </si>
  <si>
    <t xml:space="preserve">     to 2010</t>
  </si>
  <si>
    <t>Losses carried forward</t>
  </si>
  <si>
    <t>Income taxes recoverable</t>
  </si>
  <si>
    <t xml:space="preserve">     Current income tax recovery</t>
  </si>
  <si>
    <t>(to record recovery of taxes paid for 2008-2010 at 33% of $140,000)</t>
  </si>
  <si>
    <t>Deferred income tax asset (LCF)</t>
  </si>
  <si>
    <t xml:space="preserve">     Deferred income tax recovery</t>
  </si>
  <si>
    <t>(to record expected value of LCF at 35% of $360,000)</t>
  </si>
  <si>
    <t>2012</t>
  </si>
  <si>
    <t xml:space="preserve">Taxable income for the year </t>
  </si>
  <si>
    <t>Less: tax loss carried forward</t>
  </si>
  <si>
    <t>Tax payable on</t>
  </si>
  <si>
    <t>Current income tax expense</t>
  </si>
  <si>
    <t xml:space="preserve">     Income taxes payable</t>
  </si>
  <si>
    <t>(to record income taxes payable at 35% of $40,000)</t>
  </si>
  <si>
    <t>Future income tax expense</t>
  </si>
  <si>
    <t xml:space="preserve">     Deferred income tax asset (LCF)</t>
  </si>
  <si>
    <t>Deferred income tax expense</t>
  </si>
  <si>
    <t>(to record use of tax loss carried forward to reduce taxes payable)</t>
  </si>
  <si>
    <t>b)</t>
  </si>
  <si>
    <t>(to record income taxes payable at 35% of $400,000)</t>
  </si>
  <si>
    <t>Income taxes payable</t>
  </si>
  <si>
    <t xml:space="preserve">     Current income tax expense</t>
  </si>
  <si>
    <t>(to record use of the unrecorded tax loss carried forward)</t>
  </si>
  <si>
    <t xml:space="preserve">Note: recording the net of these two entries would result in </t>
  </si>
  <si>
    <t>the same balances in each account; recording it in this manner</t>
  </si>
  <si>
    <t>facilitates the reporting of the income taxes which require</t>
  </si>
  <si>
    <t>that the reduction in taxes payable be disclosed in the financial</t>
  </si>
  <si>
    <t>statements or notes as follows:</t>
  </si>
  <si>
    <t>Income taxes on income for the year</t>
  </si>
  <si>
    <t>Less: reduction due to use of loss carry-forward</t>
  </si>
  <si>
    <t>Income tax expense for the year</t>
  </si>
  <si>
    <t>QUESTION 2 (12 marks)</t>
  </si>
  <si>
    <t>Calculation of 2012 current income taxes:</t>
  </si>
  <si>
    <t>Accounting income before income taxes</t>
  </si>
  <si>
    <t>Amortization expense</t>
  </si>
  <si>
    <t>Capital Cost Allowance claimed</t>
  </si>
  <si>
    <t>Non-taxable dividends</t>
  </si>
  <si>
    <t>Non-deductible expenses</t>
  </si>
  <si>
    <t xml:space="preserve">  Taxable income</t>
  </si>
  <si>
    <t xml:space="preserve">     Loss carry-forward applied</t>
  </si>
  <si>
    <t xml:space="preserve">     Income on which taxes must be paid</t>
  </si>
  <si>
    <t>Deferred income tax balances:</t>
  </si>
  <si>
    <t>Capital assets:</t>
  </si>
  <si>
    <t>Balance at beginning of year</t>
  </si>
  <si>
    <t>Effect of change in rate</t>
  </si>
  <si>
    <t>Effect of increase in timing difference</t>
  </si>
  <si>
    <t>Balance at end of year</t>
  </si>
  <si>
    <t>(38% of 170,000)</t>
  </si>
  <si>
    <t>Loss carried forward:</t>
  </si>
  <si>
    <t>Effect of rate change</t>
  </si>
  <si>
    <t>Used during year</t>
  </si>
  <si>
    <t>Accounting income at statutory tax rate</t>
  </si>
  <si>
    <t>Permanent differences:</t>
  </si>
  <si>
    <t xml:space="preserve">  Non-taxable dividends</t>
  </si>
  <si>
    <t xml:space="preserve">  Non-deductible expenses</t>
  </si>
  <si>
    <t>Effect of rate changes:</t>
  </si>
  <si>
    <t xml:space="preserve">  Capital assets</t>
  </si>
  <si>
    <t xml:space="preserve">  Loss carried forward</t>
  </si>
  <si>
    <t>Income tax expense</t>
  </si>
  <si>
    <t>FALL 2012, SECTIONS 101 &amp; 102</t>
  </si>
  <si>
    <t>QUESTION 1 (18 marks)</t>
  </si>
  <si>
    <t xml:space="preserve">     -- from capital assets</t>
  </si>
  <si>
    <t xml:space="preserve">     -- from loss carried forward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</si>
</sst>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quotePrefix="1"/>
    <xf numFmtId="165" fontId="0" fillId="0" borderId="0" xfId="1" applyNumberFormat="1" applyFont="1"/>
    <xf numFmtId="165" fontId="0" fillId="0" borderId="1" xfId="1" applyNumberFormat="1" applyFont="1" applyBorder="1"/>
    <xf numFmtId="0" fontId="2" fillId="0" borderId="0" xfId="0" applyFont="1"/>
    <xf numFmtId="165" fontId="0" fillId="0" borderId="2" xfId="1" applyNumberFormat="1" applyFont="1" applyBorder="1"/>
    <xf numFmtId="165" fontId="3" fillId="0" borderId="0" xfId="1" applyNumberFormat="1" applyFont="1"/>
    <xf numFmtId="165" fontId="0" fillId="0" borderId="3" xfId="1" applyNumberFormat="1" applyFont="1" applyBorder="1"/>
    <xf numFmtId="165" fontId="0" fillId="0" borderId="0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zoomScaleNormal="100" workbookViewId="0">
      <selection activeCell="J31" sqref="J31"/>
    </sheetView>
  </sheetViews>
  <sheetFormatPr defaultRowHeight="15" x14ac:dyDescent="0.25"/>
  <cols>
    <col min="2" max="6" width="9.140625" style="2"/>
    <col min="7" max="7" width="11.5703125" style="2" bestFit="1" customWidth="1"/>
    <col min="8" max="11" width="9.140625" style="2"/>
  </cols>
  <sheetData>
    <row r="1" spans="1:7" x14ac:dyDescent="0.25">
      <c r="A1" s="4" t="s">
        <v>0</v>
      </c>
    </row>
    <row r="2" spans="1:7" x14ac:dyDescent="0.25">
      <c r="A2" s="4" t="s">
        <v>69</v>
      </c>
    </row>
    <row r="3" spans="1:7" x14ac:dyDescent="0.25">
      <c r="A3" s="4"/>
    </row>
    <row r="4" spans="1:7" x14ac:dyDescent="0.25">
      <c r="A4" s="4" t="s">
        <v>2</v>
      </c>
    </row>
    <row r="5" spans="1:7" x14ac:dyDescent="0.25">
      <c r="A5" s="4" t="s">
        <v>70</v>
      </c>
    </row>
    <row r="7" spans="1:7" x14ac:dyDescent="0.25">
      <c r="A7" t="s">
        <v>3</v>
      </c>
      <c r="B7" s="6" t="s">
        <v>42</v>
      </c>
    </row>
    <row r="9" spans="1:7" x14ac:dyDescent="0.25">
      <c r="B9" s="2" t="s">
        <v>43</v>
      </c>
      <c r="G9" s="2">
        <v>950000</v>
      </c>
    </row>
    <row r="10" spans="1:7" x14ac:dyDescent="0.25">
      <c r="B10" s="2" t="s">
        <v>44</v>
      </c>
      <c r="G10" s="2">
        <v>120000</v>
      </c>
    </row>
    <row r="11" spans="1:7" x14ac:dyDescent="0.25">
      <c r="B11" s="2" t="s">
        <v>45</v>
      </c>
      <c r="G11" s="2">
        <v>-140000</v>
      </c>
    </row>
    <row r="12" spans="1:7" x14ac:dyDescent="0.25">
      <c r="B12" s="2" t="s">
        <v>46</v>
      </c>
      <c r="G12" s="2">
        <v>-50000</v>
      </c>
    </row>
    <row r="13" spans="1:7" x14ac:dyDescent="0.25">
      <c r="B13" s="2" t="s">
        <v>47</v>
      </c>
      <c r="G13" s="3">
        <v>10000</v>
      </c>
    </row>
    <row r="14" spans="1:7" x14ac:dyDescent="0.25">
      <c r="B14" s="2" t="s">
        <v>48</v>
      </c>
      <c r="G14" s="2">
        <f>SUM(G9:G13)</f>
        <v>890000</v>
      </c>
    </row>
    <row r="15" spans="1:7" x14ac:dyDescent="0.25">
      <c r="B15" s="2" t="s">
        <v>49</v>
      </c>
      <c r="G15" s="3">
        <v>-200000</v>
      </c>
    </row>
    <row r="16" spans="1:7" ht="15.75" thickBot="1" x14ac:dyDescent="0.3">
      <c r="B16" s="2" t="s">
        <v>50</v>
      </c>
      <c r="G16" s="5">
        <f>+G14+G15</f>
        <v>690000</v>
      </c>
    </row>
    <row r="17" spans="2:9" ht="16.5" thickTop="1" thickBot="1" x14ac:dyDescent="0.3">
      <c r="B17" s="2" t="s">
        <v>31</v>
      </c>
      <c r="G17" s="7">
        <f>+G16*0.38</f>
        <v>262200</v>
      </c>
    </row>
    <row r="18" spans="2:9" ht="15.75" thickTop="1" x14ac:dyDescent="0.25"/>
    <row r="19" spans="2:9" x14ac:dyDescent="0.25">
      <c r="B19" s="6" t="s">
        <v>51</v>
      </c>
    </row>
    <row r="20" spans="2:9" x14ac:dyDescent="0.25">
      <c r="B20" s="6" t="s">
        <v>52</v>
      </c>
    </row>
    <row r="21" spans="2:9" x14ac:dyDescent="0.25">
      <c r="C21" s="2" t="s">
        <v>53</v>
      </c>
      <c r="G21" s="2">
        <v>-60000</v>
      </c>
    </row>
    <row r="22" spans="2:9" x14ac:dyDescent="0.25">
      <c r="C22" s="2" t="s">
        <v>54</v>
      </c>
      <c r="G22" s="2">
        <f>-G21/40*2</f>
        <v>3000</v>
      </c>
    </row>
    <row r="23" spans="2:9" x14ac:dyDescent="0.25">
      <c r="C23" s="2" t="s">
        <v>55</v>
      </c>
      <c r="G23" s="8">
        <f>-20000*0.38</f>
        <v>-7600</v>
      </c>
    </row>
    <row r="24" spans="2:9" ht="15.75" thickBot="1" x14ac:dyDescent="0.3">
      <c r="C24" s="2" t="s">
        <v>56</v>
      </c>
      <c r="G24" s="5">
        <f>SUM(G21:G23)</f>
        <v>-64600</v>
      </c>
      <c r="I24" s="2" t="s">
        <v>57</v>
      </c>
    </row>
    <row r="25" spans="2:9" ht="15.75" thickTop="1" x14ac:dyDescent="0.25"/>
    <row r="26" spans="2:9" x14ac:dyDescent="0.25">
      <c r="B26" s="6" t="s">
        <v>58</v>
      </c>
    </row>
    <row r="27" spans="2:9" x14ac:dyDescent="0.25">
      <c r="C27" s="2" t="s">
        <v>53</v>
      </c>
      <c r="G27" s="2">
        <v>80000</v>
      </c>
    </row>
    <row r="28" spans="2:9" x14ac:dyDescent="0.25">
      <c r="C28" s="2" t="s">
        <v>59</v>
      </c>
      <c r="G28" s="2">
        <f>-0.05*G27</f>
        <v>-4000</v>
      </c>
    </row>
    <row r="29" spans="2:9" x14ac:dyDescent="0.25">
      <c r="C29" s="2" t="s">
        <v>60</v>
      </c>
      <c r="G29" s="2">
        <v>-76000</v>
      </c>
    </row>
    <row r="30" spans="2:9" ht="15.75" thickBot="1" x14ac:dyDescent="0.3">
      <c r="C30" s="2" t="s">
        <v>56</v>
      </c>
      <c r="G30" s="5">
        <f>+G27+G28+G29</f>
        <v>0</v>
      </c>
    </row>
    <row r="31" spans="2:9" ht="15.75" thickTop="1" x14ac:dyDescent="0.25"/>
    <row r="33" spans="1:7" x14ac:dyDescent="0.25">
      <c r="B33" s="2" t="s">
        <v>21</v>
      </c>
      <c r="G33" s="2">
        <f>+G17</f>
        <v>262200</v>
      </c>
    </row>
    <row r="34" spans="1:7" x14ac:dyDescent="0.25">
      <c r="B34" s="2" t="s">
        <v>24</v>
      </c>
    </row>
    <row r="35" spans="1:7" x14ac:dyDescent="0.25">
      <c r="B35" s="2" t="s">
        <v>71</v>
      </c>
      <c r="F35" s="2">
        <f>-G23-G22</f>
        <v>4600</v>
      </c>
    </row>
    <row r="36" spans="1:7" x14ac:dyDescent="0.25">
      <c r="B36" s="2" t="s">
        <v>72</v>
      </c>
      <c r="F36" s="3">
        <f>-G29-G28</f>
        <v>80000</v>
      </c>
      <c r="G36" s="2">
        <f>SUM(F35:F36)</f>
        <v>84600</v>
      </c>
    </row>
    <row r="37" spans="1:7" ht="15.75" thickBot="1" x14ac:dyDescent="0.3">
      <c r="C37" s="2" t="s">
        <v>40</v>
      </c>
      <c r="G37" s="5">
        <f>+G33+G36</f>
        <v>346800</v>
      </c>
    </row>
    <row r="38" spans="1:7" ht="15.75" thickTop="1" x14ac:dyDescent="0.25"/>
    <row r="39" spans="1:7" x14ac:dyDescent="0.25">
      <c r="A39" t="s">
        <v>28</v>
      </c>
      <c r="B39" s="2" t="s">
        <v>61</v>
      </c>
      <c r="G39" s="2">
        <f>0.38*950000</f>
        <v>361000</v>
      </c>
    </row>
    <row r="40" spans="1:7" x14ac:dyDescent="0.25">
      <c r="B40" s="2" t="s">
        <v>62</v>
      </c>
    </row>
    <row r="41" spans="1:7" x14ac:dyDescent="0.25">
      <c r="B41" s="2" t="s">
        <v>63</v>
      </c>
      <c r="G41" s="2">
        <f>-0.38*50000</f>
        <v>-19000</v>
      </c>
    </row>
    <row r="42" spans="1:7" x14ac:dyDescent="0.25">
      <c r="B42" s="2" t="s">
        <v>64</v>
      </c>
      <c r="G42" s="2">
        <f>0.38*10000</f>
        <v>3800</v>
      </c>
    </row>
    <row r="43" spans="1:7" x14ac:dyDescent="0.25">
      <c r="B43" s="2" t="s">
        <v>65</v>
      </c>
    </row>
    <row r="44" spans="1:7" x14ac:dyDescent="0.25">
      <c r="B44" s="2" t="s">
        <v>66</v>
      </c>
      <c r="G44" s="2">
        <f>-G22</f>
        <v>-3000</v>
      </c>
    </row>
    <row r="45" spans="1:7" x14ac:dyDescent="0.25">
      <c r="B45" s="2" t="s">
        <v>67</v>
      </c>
      <c r="G45" s="2">
        <f>-G28</f>
        <v>4000</v>
      </c>
    </row>
    <row r="46" spans="1:7" ht="15.75" thickBot="1" x14ac:dyDescent="0.3">
      <c r="B46" s="2" t="s">
        <v>68</v>
      </c>
      <c r="G46" s="5">
        <f>SUM(G39:G45)</f>
        <v>346800</v>
      </c>
    </row>
    <row r="47" spans="1:7" ht="15.75" thickTop="1" x14ac:dyDescent="0.25"/>
  </sheetData>
  <pageMargins left="0.7" right="0.7" top="0.75" bottom="0.75" header="0.3" footer="0.3"/>
  <pageSetup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zoomScaleNormal="100" workbookViewId="0">
      <selection activeCell="K1" sqref="K1:K1048576"/>
    </sheetView>
  </sheetViews>
  <sheetFormatPr defaultRowHeight="15" x14ac:dyDescent="0.25"/>
  <cols>
    <col min="3" max="6" width="9.140625" style="2"/>
    <col min="7" max="7" width="12.28515625" style="2" bestFit="1" customWidth="1"/>
    <col min="8" max="8" width="10.85546875" style="2" bestFit="1" customWidth="1"/>
    <col min="9" max="11" width="9.140625" style="2"/>
  </cols>
  <sheetData>
    <row r="1" spans="1:8" x14ac:dyDescent="0.25">
      <c r="A1" s="4" t="s">
        <v>0</v>
      </c>
    </row>
    <row r="2" spans="1:8" x14ac:dyDescent="0.25">
      <c r="A2" s="4" t="s">
        <v>1</v>
      </c>
    </row>
    <row r="3" spans="1:8" x14ac:dyDescent="0.25">
      <c r="A3" s="4"/>
    </row>
    <row r="4" spans="1:8" x14ac:dyDescent="0.25">
      <c r="A4" s="4" t="s">
        <v>2</v>
      </c>
    </row>
    <row r="5" spans="1:8" x14ac:dyDescent="0.25">
      <c r="A5" s="4" t="s">
        <v>41</v>
      </c>
    </row>
    <row r="7" spans="1:8" x14ac:dyDescent="0.25">
      <c r="A7" t="s">
        <v>3</v>
      </c>
      <c r="B7" s="1" t="s">
        <v>4</v>
      </c>
      <c r="C7" s="2" t="s">
        <v>5</v>
      </c>
      <c r="G7" s="2">
        <v>-500000</v>
      </c>
    </row>
    <row r="8" spans="1:8" x14ac:dyDescent="0.25">
      <c r="C8" s="2" t="s">
        <v>6</v>
      </c>
    </row>
    <row r="9" spans="1:8" x14ac:dyDescent="0.25">
      <c r="C9" s="2" t="s">
        <v>7</v>
      </c>
      <c r="F9" s="2">
        <v>40000</v>
      </c>
    </row>
    <row r="10" spans="1:8" x14ac:dyDescent="0.25">
      <c r="C10" s="2" t="s">
        <v>8</v>
      </c>
      <c r="F10" s="2">
        <v>40000</v>
      </c>
    </row>
    <row r="11" spans="1:8" x14ac:dyDescent="0.25">
      <c r="C11" s="2" t="s">
        <v>9</v>
      </c>
      <c r="F11" s="3">
        <v>60000</v>
      </c>
      <c r="G11" s="3">
        <f>SUM(F9:F11)</f>
        <v>140000</v>
      </c>
    </row>
    <row r="12" spans="1:8" ht="15.75" thickBot="1" x14ac:dyDescent="0.3">
      <c r="C12" s="2" t="s">
        <v>10</v>
      </c>
      <c r="G12" s="5">
        <f>+G7+G11</f>
        <v>-360000</v>
      </c>
    </row>
    <row r="13" spans="1:8" ht="15.75" thickTop="1" x14ac:dyDescent="0.25"/>
    <row r="14" spans="1:8" x14ac:dyDescent="0.25">
      <c r="C14" s="2" t="s">
        <v>11</v>
      </c>
      <c r="G14" s="2">
        <f>+G11*0.33</f>
        <v>46200</v>
      </c>
    </row>
    <row r="15" spans="1:8" x14ac:dyDescent="0.25">
      <c r="C15" s="2" t="s">
        <v>12</v>
      </c>
      <c r="H15" s="2">
        <f>++G14</f>
        <v>46200</v>
      </c>
    </row>
    <row r="16" spans="1:8" x14ac:dyDescent="0.25">
      <c r="C16" s="2" t="s">
        <v>13</v>
      </c>
    </row>
    <row r="18" spans="2:8" x14ac:dyDescent="0.25">
      <c r="C18" s="2" t="s">
        <v>14</v>
      </c>
      <c r="G18" s="2">
        <f>0.35*360000</f>
        <v>125999.99999999999</v>
      </c>
    </row>
    <row r="19" spans="2:8" x14ac:dyDescent="0.25">
      <c r="C19" s="2" t="s">
        <v>15</v>
      </c>
      <c r="H19" s="2">
        <f>+G18</f>
        <v>125999.99999999999</v>
      </c>
    </row>
    <row r="20" spans="2:8" x14ac:dyDescent="0.25">
      <c r="C20" s="2" t="s">
        <v>16</v>
      </c>
    </row>
    <row r="22" spans="2:8" x14ac:dyDescent="0.25">
      <c r="B22" s="1" t="s">
        <v>17</v>
      </c>
      <c r="C22" s="2" t="s">
        <v>18</v>
      </c>
      <c r="G22" s="2">
        <v>400000</v>
      </c>
    </row>
    <row r="23" spans="2:8" x14ac:dyDescent="0.25">
      <c r="C23" s="2" t="s">
        <v>19</v>
      </c>
      <c r="G23" s="2">
        <f>+G12</f>
        <v>-360000</v>
      </c>
    </row>
    <row r="24" spans="2:8" ht="15.75" thickBot="1" x14ac:dyDescent="0.3">
      <c r="C24" s="2" t="s">
        <v>20</v>
      </c>
      <c r="G24" s="5">
        <f>+G22+G23</f>
        <v>40000</v>
      </c>
    </row>
    <row r="25" spans="2:8" ht="15.75" thickTop="1" x14ac:dyDescent="0.25"/>
    <row r="26" spans="2:8" x14ac:dyDescent="0.25">
      <c r="C26" s="2" t="s">
        <v>21</v>
      </c>
      <c r="G26" s="2">
        <f>+G24*0.35</f>
        <v>14000</v>
      </c>
    </row>
    <row r="27" spans="2:8" x14ac:dyDescent="0.25">
      <c r="C27" s="2" t="s">
        <v>22</v>
      </c>
      <c r="H27" s="2">
        <f>+G26</f>
        <v>14000</v>
      </c>
    </row>
    <row r="28" spans="2:8" x14ac:dyDescent="0.25">
      <c r="C28" s="2" t="s">
        <v>23</v>
      </c>
    </row>
    <row r="30" spans="2:8" x14ac:dyDescent="0.25">
      <c r="C30" s="2" t="s">
        <v>26</v>
      </c>
      <c r="G30" s="2">
        <f>+G18</f>
        <v>125999.99999999999</v>
      </c>
    </row>
    <row r="31" spans="2:8" x14ac:dyDescent="0.25">
      <c r="C31" s="2" t="s">
        <v>25</v>
      </c>
      <c r="H31" s="2">
        <f>+H19</f>
        <v>125999.99999999999</v>
      </c>
    </row>
    <row r="32" spans="2:8" x14ac:dyDescent="0.25">
      <c r="C32" s="2" t="s">
        <v>27</v>
      </c>
    </row>
    <row r="34" spans="1:8" x14ac:dyDescent="0.25">
      <c r="A34" t="s">
        <v>28</v>
      </c>
      <c r="B34" s="1" t="s">
        <v>4</v>
      </c>
      <c r="C34" s="2" t="s">
        <v>11</v>
      </c>
      <c r="G34" s="2">
        <f>+G14</f>
        <v>46200</v>
      </c>
    </row>
    <row r="35" spans="1:8" x14ac:dyDescent="0.25">
      <c r="C35" s="2" t="s">
        <v>12</v>
      </c>
      <c r="H35" s="2">
        <f>++G34</f>
        <v>46200</v>
      </c>
    </row>
    <row r="36" spans="1:8" x14ac:dyDescent="0.25">
      <c r="C36" s="2" t="s">
        <v>13</v>
      </c>
    </row>
    <row r="38" spans="1:8" x14ac:dyDescent="0.25">
      <c r="B38" s="1" t="s">
        <v>17</v>
      </c>
      <c r="C38" s="2" t="s">
        <v>21</v>
      </c>
      <c r="G38" s="2">
        <v>140000</v>
      </c>
    </row>
    <row r="39" spans="1:8" x14ac:dyDescent="0.25">
      <c r="C39" s="2" t="s">
        <v>22</v>
      </c>
      <c r="H39" s="2">
        <f>+G38</f>
        <v>140000</v>
      </c>
    </row>
    <row r="40" spans="1:8" x14ac:dyDescent="0.25">
      <c r="C40" s="2" t="s">
        <v>29</v>
      </c>
    </row>
    <row r="42" spans="1:8" x14ac:dyDescent="0.25">
      <c r="C42" s="2" t="s">
        <v>30</v>
      </c>
      <c r="G42" s="2">
        <f>360000*0.35</f>
        <v>125999.99999999999</v>
      </c>
    </row>
    <row r="43" spans="1:8" x14ac:dyDescent="0.25">
      <c r="C43" s="2" t="s">
        <v>31</v>
      </c>
      <c r="H43" s="2">
        <f>+G42</f>
        <v>125999.99999999999</v>
      </c>
    </row>
    <row r="44" spans="1:8" x14ac:dyDescent="0.25">
      <c r="C44" s="2" t="s">
        <v>32</v>
      </c>
    </row>
    <row r="46" spans="1:8" x14ac:dyDescent="0.25">
      <c r="C46" s="2" t="s">
        <v>33</v>
      </c>
    </row>
    <row r="47" spans="1:8" x14ac:dyDescent="0.25">
      <c r="C47" s="2" t="s">
        <v>34</v>
      </c>
    </row>
    <row r="48" spans="1:8" x14ac:dyDescent="0.25">
      <c r="C48" s="2" t="s">
        <v>35</v>
      </c>
    </row>
    <row r="49" spans="3:8" x14ac:dyDescent="0.25">
      <c r="C49" s="2" t="s">
        <v>36</v>
      </c>
    </row>
    <row r="50" spans="3:8" x14ac:dyDescent="0.25">
      <c r="C50" s="2" t="s">
        <v>37</v>
      </c>
    </row>
    <row r="51" spans="3:8" x14ac:dyDescent="0.25">
      <c r="C51" s="2" t="s">
        <v>38</v>
      </c>
      <c r="H51" s="2">
        <v>140000</v>
      </c>
    </row>
    <row r="52" spans="3:8" x14ac:dyDescent="0.25">
      <c r="C52" s="2" t="s">
        <v>39</v>
      </c>
      <c r="H52" s="2">
        <f>-G42</f>
        <v>-125999.99999999999</v>
      </c>
    </row>
    <row r="53" spans="3:8" ht="15.75" thickBot="1" x14ac:dyDescent="0.3">
      <c r="C53" s="2" t="s">
        <v>40</v>
      </c>
      <c r="H53" s="5">
        <f>+H51+H52</f>
        <v>14000.000000000015</v>
      </c>
    </row>
    <row r="54" spans="3:8" ht="15.75" thickTop="1" x14ac:dyDescent="0.25"/>
  </sheetData>
  <pageMargins left="0.7" right="0.7" top="0.75" bottom="0.75" header="0.3" footer="0.3"/>
  <pageSetup scale="8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Question 1</vt:lpstr>
      <vt:lpstr>Question 2</vt:lpstr>
      <vt:lpstr>Sheet3</vt:lpstr>
      <vt:lpstr>Sheet4</vt:lpstr>
      <vt:lpstr>Sheet5</vt:lpstr>
      <vt:lpstr>Sheet6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Chuck</dc:creator>
  <cp:lastModifiedBy>Chuck</cp:lastModifiedBy>
  <cp:lastPrinted>2012-11-08T19:51:02Z</cp:lastPrinted>
  <dcterms:created xsi:type="dcterms:W3CDTF">2012-11-01T04:03:04Z</dcterms:created>
  <dcterms:modified xsi:type="dcterms:W3CDTF">2012-11-10T08:06:42Z</dcterms:modified>
</cp:coreProperties>
</file>