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mbeddings/oleObject7.bin" ContentType="application/vnd.openxmlformats-officedocument.oleObject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embeddings/oleObject5.bin" ContentType="application/vnd.openxmlformats-officedocument.oleObject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embeddings/oleObject6.bin" ContentType="application/vnd.openxmlformats-officedocument.oleObject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charts/chart2.xml" ContentType="application/vnd.openxmlformats-officedocument.drawingml.chart+xml"/>
  <Override PartName="/xl/embeddings/oleObject3.bin" ContentType="application/vnd.openxmlformats-officedocument.oleObject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embeddings/oleObject4.bin" ContentType="application/vnd.openxmlformats-officedocument.oleObject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mbeddings/oleObject1.bin" ContentType="application/vnd.openxmlformats-officedocument.oleObject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2615" windowHeight="12915"/>
  </bookViews>
  <sheets>
    <sheet name="Instruction" sheetId="10" r:id="rId1"/>
    <sheet name="Loi binomiale" sheetId="9" r:id="rId2"/>
    <sheet name="Loi hypergéométrique" sheetId="11" r:id="rId3"/>
    <sheet name="Loi binomiale négative" sheetId="17" r:id="rId4"/>
    <sheet name="Loi géométrique" sheetId="18" r:id="rId5"/>
    <sheet name="Loi de Poisson" sheetId="7" r:id="rId6"/>
    <sheet name="Loi exponentielle" sheetId="19" r:id="rId7"/>
    <sheet name="Loi normale" sheetId="1" r:id="rId8"/>
  </sheets>
  <calcPr calcId="125725"/>
</workbook>
</file>

<file path=xl/calcChain.xml><?xml version="1.0" encoding="utf-8"?>
<calcChain xmlns="http://schemas.openxmlformats.org/spreadsheetml/2006/main">
  <c r="C9" i="11"/>
  <c r="D9"/>
  <c r="E9"/>
  <c r="F9"/>
  <c r="G9"/>
  <c r="H9"/>
  <c r="C10"/>
  <c r="D10"/>
  <c r="E10"/>
  <c r="F10"/>
  <c r="G10"/>
  <c r="H10"/>
  <c r="C11"/>
  <c r="D11"/>
  <c r="E11"/>
  <c r="F11"/>
  <c r="G11"/>
  <c r="H11"/>
  <c r="C12"/>
  <c r="D12"/>
  <c r="E12"/>
  <c r="F12"/>
  <c r="G12"/>
  <c r="H12"/>
  <c r="C13"/>
  <c r="D13"/>
  <c r="E13"/>
  <c r="F13"/>
  <c r="G13"/>
  <c r="H13"/>
  <c r="C14"/>
  <c r="D14"/>
  <c r="E14"/>
  <c r="F14"/>
  <c r="G14"/>
  <c r="H14"/>
  <c r="C15"/>
  <c r="D15"/>
  <c r="E15"/>
  <c r="F15"/>
  <c r="G15"/>
  <c r="H15"/>
  <c r="C16"/>
  <c r="D16"/>
  <c r="E16"/>
  <c r="F16"/>
  <c r="G16"/>
  <c r="H16"/>
  <c r="C17"/>
  <c r="D17"/>
  <c r="E17"/>
  <c r="F17"/>
  <c r="G17"/>
  <c r="H17"/>
  <c r="C18"/>
  <c r="D18"/>
  <c r="E18"/>
  <c r="F18"/>
  <c r="G18"/>
  <c r="H18"/>
  <c r="C19"/>
  <c r="D19"/>
  <c r="E19"/>
  <c r="F19"/>
  <c r="G19"/>
  <c r="H19"/>
  <c r="C20"/>
  <c r="D20"/>
  <c r="E20"/>
  <c r="F20"/>
  <c r="G20"/>
  <c r="H20"/>
  <c r="C21"/>
  <c r="D21"/>
  <c r="E21"/>
  <c r="F21"/>
  <c r="G21"/>
  <c r="H21"/>
  <c r="C22"/>
  <c r="D22"/>
  <c r="E22"/>
  <c r="F22"/>
  <c r="G22"/>
  <c r="H22"/>
  <c r="C23"/>
  <c r="D23"/>
  <c r="E23"/>
  <c r="F23"/>
  <c r="G23"/>
  <c r="H23"/>
  <c r="C24"/>
  <c r="D24"/>
  <c r="E24"/>
  <c r="F24"/>
  <c r="G24"/>
  <c r="H24"/>
  <c r="C25"/>
  <c r="D25"/>
  <c r="E25"/>
  <c r="F25"/>
  <c r="G25"/>
  <c r="H25"/>
  <c r="C26"/>
  <c r="D26"/>
  <c r="E26"/>
  <c r="F26"/>
  <c r="G26"/>
  <c r="H26"/>
  <c r="C27"/>
  <c r="D27"/>
  <c r="E27"/>
  <c r="F27"/>
  <c r="G27"/>
  <c r="H27"/>
  <c r="C28"/>
  <c r="D28"/>
  <c r="E28"/>
  <c r="F28"/>
  <c r="G28"/>
  <c r="H28"/>
  <c r="C29"/>
  <c r="D29"/>
  <c r="E29"/>
  <c r="F29"/>
  <c r="G29"/>
  <c r="H29"/>
  <c r="C30"/>
  <c r="D30"/>
  <c r="E30"/>
  <c r="F30"/>
  <c r="G30"/>
  <c r="H30"/>
  <c r="C31"/>
  <c r="D31"/>
  <c r="E31"/>
  <c r="F31"/>
  <c r="G31"/>
  <c r="H31"/>
  <c r="C32"/>
  <c r="D32"/>
  <c r="E32"/>
  <c r="F32"/>
  <c r="G32"/>
  <c r="H32"/>
  <c r="C33"/>
  <c r="D33"/>
  <c r="E33"/>
  <c r="F33"/>
  <c r="G33"/>
  <c r="H33"/>
  <c r="C34"/>
  <c r="D34"/>
  <c r="E34"/>
  <c r="F34"/>
  <c r="G34"/>
  <c r="H34"/>
  <c r="C35"/>
  <c r="D35"/>
  <c r="E35"/>
  <c r="F35"/>
  <c r="G35"/>
  <c r="H35"/>
  <c r="C36"/>
  <c r="D36"/>
  <c r="E36"/>
  <c r="F36"/>
  <c r="G36"/>
  <c r="H36"/>
  <c r="C37"/>
  <c r="D37"/>
  <c r="E37"/>
  <c r="F37"/>
  <c r="G37"/>
  <c r="H37"/>
  <c r="C38"/>
  <c r="D38"/>
  <c r="E38"/>
  <c r="F38"/>
  <c r="G38"/>
  <c r="H38"/>
  <c r="C39"/>
  <c r="D39"/>
  <c r="E39"/>
  <c r="F39"/>
  <c r="G39"/>
  <c r="H39"/>
  <c r="C40"/>
  <c r="D40"/>
  <c r="E40"/>
  <c r="F40"/>
  <c r="G40"/>
  <c r="H40"/>
  <c r="C41"/>
  <c r="D41"/>
  <c r="E41"/>
  <c r="F41"/>
  <c r="G41"/>
  <c r="H41"/>
  <c r="C42"/>
  <c r="D42"/>
  <c r="E42"/>
  <c r="F42"/>
  <c r="G42"/>
  <c r="H42"/>
  <c r="C43"/>
  <c r="D43"/>
  <c r="E43"/>
  <c r="F43"/>
  <c r="G43"/>
  <c r="H43"/>
  <c r="C8"/>
  <c r="D8"/>
  <c r="E8"/>
  <c r="F8"/>
  <c r="G8"/>
  <c r="H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8"/>
  <c r="E4" i="19" l="1"/>
  <c r="P4"/>
  <c r="C6"/>
  <c r="B6"/>
  <c r="P5"/>
  <c r="P6" s="1"/>
  <c r="O5" i="18"/>
  <c r="O6" s="1"/>
  <c r="O4"/>
  <c r="Q6" i="17"/>
  <c r="Q5"/>
  <c r="Q4"/>
  <c r="B8" i="1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7"/>
  <c r="B47" i="1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8"/>
  <c r="P5" i="7"/>
  <c r="P6" s="1"/>
  <c r="P4"/>
  <c r="E4" i="11"/>
  <c r="Q4" s="1"/>
  <c r="O5" i="9"/>
  <c r="O6" s="1"/>
  <c r="O4"/>
  <c r="P7" i="1"/>
  <c r="B8" i="9"/>
  <c r="B9"/>
  <c r="C9"/>
  <c r="D9"/>
  <c r="E9"/>
  <c r="F9"/>
  <c r="G9"/>
  <c r="H9"/>
  <c r="B10"/>
  <c r="C10"/>
  <c r="D10"/>
  <c r="E10"/>
  <c r="F10"/>
  <c r="G10"/>
  <c r="H10"/>
  <c r="B11"/>
  <c r="C11"/>
  <c r="D11"/>
  <c r="E11"/>
  <c r="F11"/>
  <c r="G11"/>
  <c r="H11"/>
  <c r="B12"/>
  <c r="C12"/>
  <c r="D12"/>
  <c r="E12"/>
  <c r="F12"/>
  <c r="G12"/>
  <c r="H12"/>
  <c r="B13"/>
  <c r="C13"/>
  <c r="D13"/>
  <c r="E13"/>
  <c r="F13"/>
  <c r="G13"/>
  <c r="H13"/>
  <c r="B14"/>
  <c r="C14"/>
  <c r="D14"/>
  <c r="E14"/>
  <c r="F14"/>
  <c r="G14"/>
  <c r="H14"/>
  <c r="B15"/>
  <c r="C15"/>
  <c r="D15"/>
  <c r="E15"/>
  <c r="F15"/>
  <c r="G15"/>
  <c r="H15"/>
  <c r="B16"/>
  <c r="C16"/>
  <c r="D16"/>
  <c r="E16"/>
  <c r="F16"/>
  <c r="G16"/>
  <c r="H16"/>
  <c r="B17"/>
  <c r="C17"/>
  <c r="D17"/>
  <c r="E17"/>
  <c r="F17"/>
  <c r="G17"/>
  <c r="H17"/>
  <c r="B18"/>
  <c r="C18"/>
  <c r="D18"/>
  <c r="E18"/>
  <c r="F18"/>
  <c r="G18"/>
  <c r="H18"/>
  <c r="B19"/>
  <c r="C19"/>
  <c r="D19"/>
  <c r="E19"/>
  <c r="F19"/>
  <c r="G19"/>
  <c r="H19"/>
  <c r="B20"/>
  <c r="C20"/>
  <c r="D20"/>
  <c r="E20"/>
  <c r="F20"/>
  <c r="G20"/>
  <c r="H20"/>
  <c r="B21"/>
  <c r="C21"/>
  <c r="D21"/>
  <c r="E21"/>
  <c r="F21"/>
  <c r="G21"/>
  <c r="H21"/>
  <c r="B22"/>
  <c r="C22"/>
  <c r="D22"/>
  <c r="E22"/>
  <c r="F22"/>
  <c r="G22"/>
  <c r="H22"/>
  <c r="B23"/>
  <c r="C23"/>
  <c r="D23"/>
  <c r="E23"/>
  <c r="F23"/>
  <c r="G23"/>
  <c r="H23"/>
  <c r="B24"/>
  <c r="C24"/>
  <c r="D24"/>
  <c r="E24"/>
  <c r="F24"/>
  <c r="G24"/>
  <c r="H24"/>
  <c r="B25"/>
  <c r="C25"/>
  <c r="D25"/>
  <c r="E25"/>
  <c r="F25"/>
  <c r="G25"/>
  <c r="H25"/>
  <c r="B26"/>
  <c r="C26"/>
  <c r="D26"/>
  <c r="E26"/>
  <c r="F26"/>
  <c r="G26"/>
  <c r="H26"/>
  <c r="B27"/>
  <c r="C27"/>
  <c r="D27"/>
  <c r="E27"/>
  <c r="F27"/>
  <c r="G27"/>
  <c r="H27"/>
  <c r="B28"/>
  <c r="C28"/>
  <c r="D28"/>
  <c r="E28"/>
  <c r="F28"/>
  <c r="G28"/>
  <c r="H28"/>
  <c r="B29"/>
  <c r="C29"/>
  <c r="D29"/>
  <c r="E29"/>
  <c r="F29"/>
  <c r="G29"/>
  <c r="H29"/>
  <c r="B30"/>
  <c r="C30"/>
  <c r="D30"/>
  <c r="E30"/>
  <c r="F30"/>
  <c r="G30"/>
  <c r="H30"/>
  <c r="B31"/>
  <c r="C31"/>
  <c r="D31"/>
  <c r="E31"/>
  <c r="F31"/>
  <c r="G31"/>
  <c r="H31"/>
  <c r="B32"/>
  <c r="C32"/>
  <c r="D32"/>
  <c r="E32"/>
  <c r="F32"/>
  <c r="G32"/>
  <c r="H32"/>
  <c r="B33"/>
  <c r="C33"/>
  <c r="D33"/>
  <c r="E33"/>
  <c r="F33"/>
  <c r="G33"/>
  <c r="H33"/>
  <c r="B34"/>
  <c r="C34"/>
  <c r="D34"/>
  <c r="E34"/>
  <c r="F34"/>
  <c r="G34"/>
  <c r="H34"/>
  <c r="B35"/>
  <c r="C35"/>
  <c r="D35"/>
  <c r="E35"/>
  <c r="F35"/>
  <c r="G35"/>
  <c r="H35"/>
  <c r="B36"/>
  <c r="C36"/>
  <c r="D36"/>
  <c r="E36"/>
  <c r="F36"/>
  <c r="G36"/>
  <c r="H36"/>
  <c r="B37"/>
  <c r="C37"/>
  <c r="D37"/>
  <c r="E37"/>
  <c r="F37"/>
  <c r="G37"/>
  <c r="H37"/>
  <c r="B38"/>
  <c r="C38"/>
  <c r="D38"/>
  <c r="E38"/>
  <c r="F38"/>
  <c r="G38"/>
  <c r="H38"/>
  <c r="C8"/>
  <c r="D8"/>
  <c r="E8"/>
  <c r="F8"/>
  <c r="G8"/>
  <c r="H8"/>
  <c r="B7" i="7"/>
  <c r="C7"/>
  <c r="D7"/>
  <c r="E7"/>
  <c r="F7"/>
  <c r="G7"/>
  <c r="H7"/>
  <c r="B8"/>
  <c r="C8"/>
  <c r="D8"/>
  <c r="E8"/>
  <c r="F8"/>
  <c r="G8"/>
  <c r="H8"/>
  <c r="B9"/>
  <c r="C9"/>
  <c r="D9"/>
  <c r="E9"/>
  <c r="F9"/>
  <c r="G9"/>
  <c r="H9"/>
  <c r="B10"/>
  <c r="C10"/>
  <c r="D10"/>
  <c r="E10"/>
  <c r="F10"/>
  <c r="G10"/>
  <c r="H10"/>
  <c r="B11"/>
  <c r="C11"/>
  <c r="D11"/>
  <c r="E11"/>
  <c r="F11"/>
  <c r="G11"/>
  <c r="H11"/>
  <c r="B12"/>
  <c r="C12"/>
  <c r="D12"/>
  <c r="E12"/>
  <c r="F12"/>
  <c r="G12"/>
  <c r="H12"/>
  <c r="B13"/>
  <c r="C13"/>
  <c r="D13"/>
  <c r="E13"/>
  <c r="F13"/>
  <c r="G13"/>
  <c r="H13"/>
  <c r="B14"/>
  <c r="C14"/>
  <c r="D14"/>
  <c r="E14"/>
  <c r="F14"/>
  <c r="G14"/>
  <c r="H14"/>
  <c r="B15"/>
  <c r="C15"/>
  <c r="D15"/>
  <c r="E15"/>
  <c r="F15"/>
  <c r="G15"/>
  <c r="H15"/>
  <c r="B16"/>
  <c r="C16"/>
  <c r="D16"/>
  <c r="E16"/>
  <c r="F16"/>
  <c r="G16"/>
  <c r="H16"/>
  <c r="B17"/>
  <c r="C17"/>
  <c r="D17"/>
  <c r="E17"/>
  <c r="F17"/>
  <c r="G17"/>
  <c r="H17"/>
  <c r="B18"/>
  <c r="C18"/>
  <c r="D18"/>
  <c r="E18"/>
  <c r="F18"/>
  <c r="G18"/>
  <c r="H18"/>
  <c r="B19"/>
  <c r="C19"/>
  <c r="D19"/>
  <c r="E19"/>
  <c r="F19"/>
  <c r="G19"/>
  <c r="H19"/>
  <c r="B20"/>
  <c r="C20"/>
  <c r="D20"/>
  <c r="E20"/>
  <c r="F20"/>
  <c r="G20"/>
  <c r="H20"/>
  <c r="B21"/>
  <c r="C21"/>
  <c r="D21"/>
  <c r="E21"/>
  <c r="F21"/>
  <c r="G21"/>
  <c r="H21"/>
  <c r="B22"/>
  <c r="C22"/>
  <c r="D22"/>
  <c r="E22"/>
  <c r="F22"/>
  <c r="G22"/>
  <c r="H22"/>
  <c r="B23"/>
  <c r="C23"/>
  <c r="D23"/>
  <c r="E23"/>
  <c r="F23"/>
  <c r="G23"/>
  <c r="H23"/>
  <c r="B24"/>
  <c r="C24"/>
  <c r="D24"/>
  <c r="E24"/>
  <c r="F24"/>
  <c r="G24"/>
  <c r="H24"/>
  <c r="B25"/>
  <c r="C25"/>
  <c r="D25"/>
  <c r="E25"/>
  <c r="F25"/>
  <c r="G25"/>
  <c r="H25"/>
  <c r="B26"/>
  <c r="C26"/>
  <c r="D26"/>
  <c r="E26"/>
  <c r="F26"/>
  <c r="G26"/>
  <c r="H26"/>
  <c r="B27"/>
  <c r="C27"/>
  <c r="D27"/>
  <c r="E27"/>
  <c r="F27"/>
  <c r="G27"/>
  <c r="H27"/>
  <c r="B28"/>
  <c r="C28"/>
  <c r="D28"/>
  <c r="E28"/>
  <c r="F28"/>
  <c r="G28"/>
  <c r="H28"/>
  <c r="B29"/>
  <c r="C29"/>
  <c r="D29"/>
  <c r="E29"/>
  <c r="F29"/>
  <c r="G29"/>
  <c r="H29"/>
  <c r="B30"/>
  <c r="C30"/>
  <c r="D30"/>
  <c r="E30"/>
  <c r="F30"/>
  <c r="G30"/>
  <c r="H30"/>
  <c r="B31"/>
  <c r="C31"/>
  <c r="D31"/>
  <c r="E31"/>
  <c r="F31"/>
  <c r="G31"/>
  <c r="H31"/>
  <c r="B32"/>
  <c r="C32"/>
  <c r="D32"/>
  <c r="E32"/>
  <c r="F32"/>
  <c r="G32"/>
  <c r="H32"/>
  <c r="B33"/>
  <c r="C33"/>
  <c r="D33"/>
  <c r="E33"/>
  <c r="F33"/>
  <c r="G33"/>
  <c r="H33"/>
  <c r="B34"/>
  <c r="C34"/>
  <c r="D34"/>
  <c r="E34"/>
  <c r="F34"/>
  <c r="G34"/>
  <c r="H34"/>
  <c r="B35"/>
  <c r="C35"/>
  <c r="D35"/>
  <c r="E35"/>
  <c r="F35"/>
  <c r="G35"/>
  <c r="H35"/>
  <c r="B36"/>
  <c r="C36"/>
  <c r="D36"/>
  <c r="E36"/>
  <c r="F36"/>
  <c r="G36"/>
  <c r="H36"/>
  <c r="B37"/>
  <c r="C37"/>
  <c r="D37"/>
  <c r="E37"/>
  <c r="F37"/>
  <c r="G37"/>
  <c r="H37"/>
  <c r="B38"/>
  <c r="C38"/>
  <c r="D38"/>
  <c r="E38"/>
  <c r="F38"/>
  <c r="G38"/>
  <c r="H38"/>
  <c r="B39"/>
  <c r="C39"/>
  <c r="D39"/>
  <c r="E39"/>
  <c r="F39"/>
  <c r="G39"/>
  <c r="H39"/>
  <c r="B40"/>
  <c r="C40"/>
  <c r="D40"/>
  <c r="E40"/>
  <c r="F40"/>
  <c r="G40"/>
  <c r="H40"/>
  <c r="B41"/>
  <c r="C41"/>
  <c r="D41"/>
  <c r="E41"/>
  <c r="F41"/>
  <c r="G41"/>
  <c r="H41"/>
  <c r="C6"/>
  <c r="D6"/>
  <c r="E6"/>
  <c r="F6"/>
  <c r="G6"/>
  <c r="H6"/>
  <c r="B6"/>
  <c r="P28" i="1"/>
  <c r="P15"/>
  <c r="B36"/>
  <c r="C36"/>
  <c r="D36"/>
  <c r="E36"/>
  <c r="F36"/>
  <c r="G36"/>
  <c r="H36"/>
  <c r="I36"/>
  <c r="J36"/>
  <c r="K36"/>
  <c r="B37"/>
  <c r="C37"/>
  <c r="D37"/>
  <c r="E37"/>
  <c r="F37"/>
  <c r="G37"/>
  <c r="H37"/>
  <c r="I37"/>
  <c r="J37"/>
  <c r="K37"/>
  <c r="B38"/>
  <c r="C38"/>
  <c r="D38"/>
  <c r="E38"/>
  <c r="F38"/>
  <c r="G38"/>
  <c r="H38"/>
  <c r="I38"/>
  <c r="J38"/>
  <c r="K38"/>
  <c r="B39"/>
  <c r="C39"/>
  <c r="D39"/>
  <c r="E39"/>
  <c r="F39"/>
  <c r="G39"/>
  <c r="H39"/>
  <c r="I39"/>
  <c r="J39"/>
  <c r="K39"/>
  <c r="B40"/>
  <c r="C40"/>
  <c r="D40"/>
  <c r="E40"/>
  <c r="F40"/>
  <c r="G40"/>
  <c r="H40"/>
  <c r="I40"/>
  <c r="J40"/>
  <c r="K40"/>
  <c r="B41"/>
  <c r="C41"/>
  <c r="D41"/>
  <c r="E41"/>
  <c r="F41"/>
  <c r="G41"/>
  <c r="H41"/>
  <c r="I41"/>
  <c r="J41"/>
  <c r="K41"/>
  <c r="B42"/>
  <c r="C42"/>
  <c r="D42"/>
  <c r="E42"/>
  <c r="F42"/>
  <c r="G42"/>
  <c r="H42"/>
  <c r="I42"/>
  <c r="J42"/>
  <c r="K42"/>
  <c r="B43"/>
  <c r="C43"/>
  <c r="D43"/>
  <c r="E43"/>
  <c r="F43"/>
  <c r="G43"/>
  <c r="H43"/>
  <c r="I43"/>
  <c r="J43"/>
  <c r="K43"/>
  <c r="B44"/>
  <c r="C44"/>
  <c r="D44"/>
  <c r="E44"/>
  <c r="F44"/>
  <c r="G44"/>
  <c r="H44"/>
  <c r="I44"/>
  <c r="J44"/>
  <c r="K44"/>
  <c r="F6"/>
  <c r="G6"/>
  <c r="H6"/>
  <c r="I6"/>
  <c r="J6"/>
  <c r="K6"/>
  <c r="F7"/>
  <c r="G7"/>
  <c r="H7"/>
  <c r="I7"/>
  <c r="J7"/>
  <c r="K7"/>
  <c r="F8"/>
  <c r="G8"/>
  <c r="H8"/>
  <c r="I8"/>
  <c r="J8"/>
  <c r="K8"/>
  <c r="F9"/>
  <c r="G9"/>
  <c r="H9"/>
  <c r="I9"/>
  <c r="J9"/>
  <c r="K9"/>
  <c r="F10"/>
  <c r="G10"/>
  <c r="H10"/>
  <c r="I10"/>
  <c r="J10"/>
  <c r="K10"/>
  <c r="F11"/>
  <c r="G11"/>
  <c r="H11"/>
  <c r="I11"/>
  <c r="J11"/>
  <c r="K11"/>
  <c r="F12"/>
  <c r="G12"/>
  <c r="H12"/>
  <c r="I12"/>
  <c r="J12"/>
  <c r="K12"/>
  <c r="F13"/>
  <c r="G13"/>
  <c r="H13"/>
  <c r="I13"/>
  <c r="J13"/>
  <c r="K13"/>
  <c r="F14"/>
  <c r="G14"/>
  <c r="H14"/>
  <c r="I14"/>
  <c r="J14"/>
  <c r="K14"/>
  <c r="F15"/>
  <c r="G15"/>
  <c r="H15"/>
  <c r="I15"/>
  <c r="J15"/>
  <c r="K15"/>
  <c r="F16"/>
  <c r="G16"/>
  <c r="H16"/>
  <c r="I16"/>
  <c r="J16"/>
  <c r="K16"/>
  <c r="F17"/>
  <c r="G17"/>
  <c r="H17"/>
  <c r="I17"/>
  <c r="J17"/>
  <c r="K17"/>
  <c r="F18"/>
  <c r="G18"/>
  <c r="H18"/>
  <c r="I18"/>
  <c r="J18"/>
  <c r="K18"/>
  <c r="F19"/>
  <c r="G19"/>
  <c r="H19"/>
  <c r="I19"/>
  <c r="J19"/>
  <c r="K19"/>
  <c r="F20"/>
  <c r="G20"/>
  <c r="H20"/>
  <c r="I20"/>
  <c r="J20"/>
  <c r="K20"/>
  <c r="F21"/>
  <c r="G21"/>
  <c r="H21"/>
  <c r="I21"/>
  <c r="J21"/>
  <c r="K21"/>
  <c r="F22"/>
  <c r="G22"/>
  <c r="H22"/>
  <c r="I22"/>
  <c r="J22"/>
  <c r="K22"/>
  <c r="F23"/>
  <c r="G23"/>
  <c r="H23"/>
  <c r="I23"/>
  <c r="J23"/>
  <c r="K23"/>
  <c r="F24"/>
  <c r="G24"/>
  <c r="H24"/>
  <c r="I24"/>
  <c r="J24"/>
  <c r="K24"/>
  <c r="F25"/>
  <c r="G25"/>
  <c r="H25"/>
  <c r="I25"/>
  <c r="J25"/>
  <c r="K25"/>
  <c r="F26"/>
  <c r="G26"/>
  <c r="H26"/>
  <c r="I26"/>
  <c r="J26"/>
  <c r="K26"/>
  <c r="F27"/>
  <c r="G27"/>
  <c r="H27"/>
  <c r="I27"/>
  <c r="J27"/>
  <c r="K27"/>
  <c r="F28"/>
  <c r="G28"/>
  <c r="H28"/>
  <c r="I28"/>
  <c r="J28"/>
  <c r="K28"/>
  <c r="F29"/>
  <c r="G29"/>
  <c r="H29"/>
  <c r="I29"/>
  <c r="J29"/>
  <c r="K29"/>
  <c r="F30"/>
  <c r="G30"/>
  <c r="H30"/>
  <c r="I30"/>
  <c r="J30"/>
  <c r="K30"/>
  <c r="F31"/>
  <c r="G31"/>
  <c r="H31"/>
  <c r="I31"/>
  <c r="J31"/>
  <c r="K31"/>
  <c r="F32"/>
  <c r="G32"/>
  <c r="H32"/>
  <c r="I32"/>
  <c r="J32"/>
  <c r="K32"/>
  <c r="F33"/>
  <c r="G33"/>
  <c r="H33"/>
  <c r="I33"/>
  <c r="J33"/>
  <c r="K33"/>
  <c r="F34"/>
  <c r="G34"/>
  <c r="H34"/>
  <c r="I34"/>
  <c r="J34"/>
  <c r="K34"/>
  <c r="F35"/>
  <c r="G35"/>
  <c r="H35"/>
  <c r="I35"/>
  <c r="J35"/>
  <c r="K35"/>
  <c r="F5"/>
  <c r="G5"/>
  <c r="H5"/>
  <c r="I5"/>
  <c r="J5"/>
  <c r="K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5"/>
  <c r="A7" i="19" l="1"/>
  <c r="B7" s="1"/>
  <c r="Q5" i="11"/>
  <c r="Q6" s="1"/>
  <c r="C7" i="19" l="1"/>
  <c r="A8"/>
  <c r="C8" s="1"/>
  <c r="A9" l="1"/>
  <c r="C9" s="1"/>
  <c r="B8"/>
  <c r="A10" l="1"/>
  <c r="C10" s="1"/>
  <c r="B9"/>
  <c r="B10" l="1"/>
  <c r="A11"/>
  <c r="C11" s="1"/>
  <c r="A12" l="1"/>
  <c r="C12" s="1"/>
  <c r="B11"/>
  <c r="B12" l="1"/>
  <c r="A13"/>
  <c r="C13" s="1"/>
  <c r="B13" l="1"/>
  <c r="A14"/>
  <c r="C14" s="1"/>
  <c r="B14" l="1"/>
  <c r="A15"/>
  <c r="C15" s="1"/>
  <c r="A16" l="1"/>
  <c r="C16" s="1"/>
  <c r="B15"/>
  <c r="B16" l="1"/>
  <c r="A17"/>
  <c r="C17" s="1"/>
  <c r="B17" l="1"/>
  <c r="A18"/>
  <c r="C18" s="1"/>
  <c r="B18" l="1"/>
  <c r="A19"/>
  <c r="C19" s="1"/>
  <c r="A20" l="1"/>
  <c r="C20" s="1"/>
  <c r="B19"/>
  <c r="B20" l="1"/>
  <c r="A21"/>
  <c r="C21" s="1"/>
  <c r="B21" l="1"/>
  <c r="A22"/>
  <c r="C22" s="1"/>
  <c r="B22" l="1"/>
  <c r="A23"/>
  <c r="C23" s="1"/>
  <c r="A24" l="1"/>
  <c r="C24" s="1"/>
  <c r="B23"/>
  <c r="B24" l="1"/>
  <c r="A25"/>
  <c r="C25" s="1"/>
  <c r="B25" l="1"/>
  <c r="A26"/>
  <c r="C26" s="1"/>
  <c r="B26" l="1"/>
  <c r="A27"/>
  <c r="C27" s="1"/>
  <c r="A28" l="1"/>
  <c r="C28" s="1"/>
  <c r="B27"/>
  <c r="B28" l="1"/>
  <c r="A29"/>
  <c r="C29" s="1"/>
  <c r="B29" l="1"/>
  <c r="A30"/>
  <c r="A31" s="1"/>
  <c r="B30" l="1"/>
  <c r="C30"/>
  <c r="A32"/>
  <c r="C31"/>
  <c r="B31"/>
  <c r="C32" l="1"/>
  <c r="A33"/>
  <c r="B32"/>
  <c r="B33" l="1"/>
  <c r="C33"/>
  <c r="A34"/>
  <c r="A35" l="1"/>
  <c r="C34"/>
  <c r="B34"/>
  <c r="A36" l="1"/>
  <c r="C35"/>
  <c r="B35"/>
  <c r="C36" l="1"/>
  <c r="B36"/>
  <c r="A37"/>
  <c r="C37" l="1"/>
  <c r="A38"/>
  <c r="B37"/>
  <c r="A39" l="1"/>
  <c r="B38"/>
  <c r="C38"/>
  <c r="B39" l="1"/>
  <c r="C39"/>
</calcChain>
</file>

<file path=xl/sharedStrings.xml><?xml version="1.0" encoding="utf-8"?>
<sst xmlns="http://schemas.openxmlformats.org/spreadsheetml/2006/main" count="102" uniqueCount="53">
  <si>
    <t>z</t>
  </si>
  <si>
    <t>Loi normale centrée réduite</t>
  </si>
  <si>
    <t>Valeur de z</t>
  </si>
  <si>
    <t>Loi de Poisson</t>
  </si>
  <si>
    <t>x</t>
  </si>
  <si>
    <t>P(X = x)</t>
  </si>
  <si>
    <r>
      <t xml:space="preserve">l </t>
    </r>
    <r>
      <rPr>
        <b/>
        <sz val="10"/>
        <rFont val="Arial"/>
        <family val="2"/>
      </rPr>
      <t>=</t>
    </r>
  </si>
  <si>
    <t>Loi binomiale</t>
  </si>
  <si>
    <t>p =</t>
  </si>
  <si>
    <t>n =</t>
  </si>
  <si>
    <r>
      <t>Valeur de z</t>
    </r>
    <r>
      <rPr>
        <b/>
        <vertAlign val="subscript"/>
        <sz val="12"/>
        <rFont val="Arial"/>
        <family val="2"/>
      </rPr>
      <t>1</t>
    </r>
  </si>
  <si>
    <r>
      <t>Valeur de z</t>
    </r>
    <r>
      <rPr>
        <b/>
        <vertAlign val="subscript"/>
        <sz val="12"/>
        <rFont val="Arial"/>
        <family val="2"/>
      </rPr>
      <t>2</t>
    </r>
  </si>
  <si>
    <t>Vous pouvez utiliser les tables directement.</t>
  </si>
  <si>
    <t>INSTRUCTIONS</t>
  </si>
  <si>
    <t>1.</t>
  </si>
  <si>
    <t>2.</t>
  </si>
  <si>
    <t xml:space="preserve">Vous pouvez aussi spécifier dans les cases rouges les valeurs des paramètres de la distribution identifiés par les cases vertes et les résulats sont donnés dans les cases marrons. </t>
  </si>
  <si>
    <t>P( 0 ≤ Z ≤ z )</t>
  </si>
  <si>
    <r>
      <t>P( z</t>
    </r>
    <r>
      <rPr>
        <b/>
        <vertAlign val="subscript"/>
        <sz val="12"/>
        <rFont val="Arial"/>
        <family val="2"/>
      </rPr>
      <t>1</t>
    </r>
    <r>
      <rPr>
        <b/>
        <sz val="12"/>
        <rFont val="Arial"/>
        <family val="2"/>
      </rPr>
      <t xml:space="preserve"> ≤ Z ≤ z</t>
    </r>
    <r>
      <rPr>
        <b/>
        <vertAlign val="subscript"/>
        <sz val="12"/>
        <rFont val="Arial"/>
        <family val="2"/>
      </rPr>
      <t>2</t>
    </r>
    <r>
      <rPr>
        <b/>
        <sz val="12"/>
        <rFont val="Arial"/>
        <family val="2"/>
      </rPr>
      <t xml:space="preserve"> )</t>
    </r>
  </si>
  <si>
    <t>Loi hypergéométrique</t>
  </si>
  <si>
    <t>N=</t>
  </si>
  <si>
    <t>n=</t>
  </si>
  <si>
    <t>a =</t>
  </si>
  <si>
    <t>E(X) =</t>
  </si>
  <si>
    <t>Var(X) =</t>
  </si>
  <si>
    <r>
      <rPr>
        <b/>
        <sz val="10"/>
        <rFont val="Symbol"/>
        <family val="1"/>
        <charset val="2"/>
      </rPr>
      <t>s</t>
    </r>
    <r>
      <rPr>
        <b/>
        <sz val="10"/>
        <rFont val="Arial"/>
        <family val="2"/>
      </rPr>
      <t>(X) =</t>
    </r>
  </si>
  <si>
    <t>= np</t>
  </si>
  <si>
    <t>= np(1-p)</t>
  </si>
  <si>
    <t xml:space="preserve">p= </t>
  </si>
  <si>
    <t>= np(1-p)[(N-n)/(N-1)]</t>
  </si>
  <si>
    <r>
      <t xml:space="preserve">= </t>
    </r>
    <r>
      <rPr>
        <sz val="10"/>
        <rFont val="Symbol"/>
        <family val="1"/>
        <charset val="2"/>
      </rPr>
      <t>l</t>
    </r>
  </si>
  <si>
    <t>Loi géométrique</t>
  </si>
  <si>
    <t>p=</t>
  </si>
  <si>
    <t>Loi binomiale négative</t>
  </si>
  <si>
    <t>k=</t>
  </si>
  <si>
    <r>
      <t>Nombre d'insuccès avant le</t>
    </r>
    <r>
      <rPr>
        <i/>
        <sz val="10"/>
        <rFont val="Arial"/>
        <family val="2"/>
      </rPr>
      <t xml:space="preserve"> k</t>
    </r>
    <r>
      <rPr>
        <i/>
        <vertAlign val="superscript"/>
        <sz val="10"/>
        <rFont val="Arial"/>
        <family val="2"/>
      </rPr>
      <t>ième</t>
    </r>
    <r>
      <rPr>
        <sz val="10"/>
        <rFont val="Arial"/>
        <family val="2"/>
      </rPr>
      <t xml:space="preserve"> succès</t>
    </r>
  </si>
  <si>
    <t>=1/p</t>
  </si>
  <si>
    <r>
      <t>= (1-p)/p</t>
    </r>
    <r>
      <rPr>
        <vertAlign val="superscript"/>
        <sz val="10"/>
        <rFont val="Arial"/>
        <family val="2"/>
      </rPr>
      <t>2</t>
    </r>
  </si>
  <si>
    <t>= k/p</t>
  </si>
  <si>
    <r>
      <t>= k(1-p)/p</t>
    </r>
    <r>
      <rPr>
        <vertAlign val="superscript"/>
        <sz val="10"/>
        <rFont val="Arial"/>
        <family val="2"/>
      </rPr>
      <t>2</t>
    </r>
  </si>
  <si>
    <t>Loi exponentielle</t>
  </si>
  <si>
    <r>
      <t>=1/</t>
    </r>
    <r>
      <rPr>
        <sz val="10"/>
        <rFont val="Symbol"/>
        <family val="1"/>
        <charset val="2"/>
      </rPr>
      <t>l</t>
    </r>
  </si>
  <si>
    <r>
      <t>= 1/</t>
    </r>
    <r>
      <rPr>
        <sz val="10"/>
        <rFont val="Symbol"/>
        <family val="1"/>
        <charset val="2"/>
      </rPr>
      <t>l</t>
    </r>
    <r>
      <rPr>
        <vertAlign val="superscript"/>
        <sz val="10"/>
        <rFont val="Symbol"/>
        <family val="1"/>
        <charset val="2"/>
      </rPr>
      <t>2</t>
    </r>
  </si>
  <si>
    <t xml:space="preserve">Intervalle = </t>
  </si>
  <si>
    <t>f( x)</t>
  </si>
  <si>
    <t>F(X)</t>
  </si>
  <si>
    <t>La fonction de répartition F(x) de la loi exponentielle donne la probabilité que le temps qui s'écoulera avant le prochain événénement soit inférieur à x.</t>
  </si>
  <si>
    <r>
      <t xml:space="preserve">La loi binomiale donne la probabilité d'obtenir </t>
    </r>
    <r>
      <rPr>
        <i/>
        <sz val="10"/>
        <rFont val="Arial"/>
        <family val="2"/>
      </rPr>
      <t>x</t>
    </r>
    <r>
      <rPr>
        <sz val="10"/>
        <rFont val="Arial"/>
        <family val="2"/>
      </rPr>
      <t xml:space="preserve"> succès dans un échantillon de taille </t>
    </r>
    <r>
      <rPr>
        <i/>
        <sz val="10"/>
        <rFont val="Arial"/>
        <family val="2"/>
      </rPr>
      <t>n</t>
    </r>
    <r>
      <rPr>
        <sz val="10"/>
        <rFont val="Arial"/>
        <family val="2"/>
      </rPr>
      <t xml:space="preserve"> lorsque la proportion de succès est égale à</t>
    </r>
    <r>
      <rPr>
        <i/>
        <sz val="10"/>
        <rFont val="Arial"/>
        <family val="2"/>
      </rPr>
      <t xml:space="preserve"> p</t>
    </r>
    <r>
      <rPr>
        <sz val="10"/>
        <rFont val="Arial"/>
        <family val="2"/>
      </rPr>
      <t xml:space="preserve"> (avec </t>
    </r>
    <r>
      <rPr>
        <i/>
        <sz val="10"/>
        <rFont val="Arial"/>
        <family val="2"/>
      </rPr>
      <t>q = 1 - p</t>
    </r>
    <r>
      <rPr>
        <sz val="10"/>
        <rFont val="Arial"/>
        <family val="2"/>
      </rPr>
      <t>, la proportion d'insuccès).</t>
    </r>
  </si>
  <si>
    <r>
      <t>La loi de Poisson donne la probabilité d'obtenir</t>
    </r>
    <r>
      <rPr>
        <i/>
        <sz val="10"/>
        <rFont val="Arial"/>
        <family val="2"/>
      </rPr>
      <t xml:space="preserve"> x</t>
    </r>
    <r>
      <rPr>
        <sz val="10"/>
        <rFont val="Arial"/>
        <family val="2"/>
      </rPr>
      <t xml:space="preserve"> succès dans un intervale de temps ou d'espace</t>
    </r>
    <r>
      <rPr>
        <i/>
        <sz val="10"/>
        <rFont val="Arial"/>
        <family val="2"/>
      </rPr>
      <t xml:space="preserve"> t</t>
    </r>
    <r>
      <rPr>
        <sz val="10"/>
        <rFont val="Arial"/>
        <family val="2"/>
      </rPr>
      <t xml:space="preserve"> lorsque le nombre moyen de succès dans l'intervale</t>
    </r>
    <r>
      <rPr>
        <i/>
        <sz val="10"/>
        <rFont val="Arial"/>
        <family val="2"/>
      </rPr>
      <t xml:space="preserve"> t</t>
    </r>
    <r>
      <rPr>
        <sz val="10"/>
        <rFont val="Arial"/>
        <family val="2"/>
      </rPr>
      <t xml:space="preserve"> est égale à</t>
    </r>
    <r>
      <rPr>
        <i/>
        <sz val="10"/>
        <rFont val="Arial"/>
        <family val="2"/>
      </rPr>
      <t xml:space="preserve"> </t>
    </r>
    <r>
      <rPr>
        <i/>
        <sz val="10"/>
        <rFont val="Symbol"/>
        <family val="1"/>
        <charset val="2"/>
      </rPr>
      <t>l</t>
    </r>
    <r>
      <rPr>
        <sz val="10"/>
        <rFont val="Arial"/>
        <family val="2"/>
      </rPr>
      <t>.</t>
    </r>
  </si>
  <si>
    <r>
      <t xml:space="preserve">La loi hypergéométrique donne la probabilité d'obtenir </t>
    </r>
    <r>
      <rPr>
        <i/>
        <sz val="10"/>
        <rFont val="Arial"/>
        <family val="2"/>
      </rPr>
      <t>x</t>
    </r>
    <r>
      <rPr>
        <sz val="10"/>
        <rFont val="Arial"/>
        <family val="2"/>
      </rPr>
      <t xml:space="preserve"> succès dans un échantillon de taille</t>
    </r>
    <r>
      <rPr>
        <i/>
        <sz val="10"/>
        <rFont val="Arial"/>
        <family val="2"/>
      </rPr>
      <t xml:space="preserve"> n</t>
    </r>
    <r>
      <rPr>
        <sz val="10"/>
        <rFont val="Arial"/>
        <family val="2"/>
      </rPr>
      <t xml:space="preserve"> lorsque la proportion de succès est égale à </t>
    </r>
    <r>
      <rPr>
        <i/>
        <sz val="10"/>
        <rFont val="Arial"/>
        <family val="2"/>
      </rPr>
      <t>p</t>
    </r>
    <r>
      <rPr>
        <sz val="10"/>
        <rFont val="Arial"/>
        <family val="2"/>
      </rPr>
      <t xml:space="preserve"> et que le tirage se fait sans remise d'une population de taille </t>
    </r>
    <r>
      <rPr>
        <i/>
        <sz val="10"/>
        <rFont val="Arial"/>
        <family val="2"/>
      </rPr>
      <t>N</t>
    </r>
    <r>
      <rPr>
        <sz val="10"/>
        <rFont val="Arial"/>
        <family val="2"/>
      </rPr>
      <t>.</t>
    </r>
  </si>
  <si>
    <r>
      <t xml:space="preserve">La loi binomiale négative donne la probabilité qu’une épreuve doive être répétée </t>
    </r>
    <r>
      <rPr>
        <i/>
        <sz val="10"/>
        <rFont val="Arial"/>
        <family val="2"/>
      </rPr>
      <t>x</t>
    </r>
    <r>
      <rPr>
        <sz val="10"/>
        <rFont val="Arial"/>
        <family val="2"/>
      </rPr>
      <t xml:space="preserve"> fois avant d’obtenir </t>
    </r>
    <r>
      <rPr>
        <i/>
        <sz val="10"/>
        <rFont val="Arial"/>
        <family val="2"/>
      </rPr>
      <t>k</t>
    </r>
    <r>
      <rPr>
        <sz val="10"/>
        <rFont val="Arial"/>
        <family val="2"/>
      </rPr>
      <t xml:space="preserve"> succès lorsque la proportion de succès est égale à </t>
    </r>
    <r>
      <rPr>
        <i/>
        <sz val="10"/>
        <rFont val="Arial"/>
        <family val="2"/>
      </rPr>
      <t>p</t>
    </r>
    <r>
      <rPr>
        <sz val="10"/>
        <rFont val="Arial"/>
        <family val="2"/>
      </rPr>
      <t>.</t>
    </r>
  </si>
  <si>
    <r>
      <t xml:space="preserve">La loi géométrique donne la probabilité qu’une épreuve doive être répétée </t>
    </r>
    <r>
      <rPr>
        <i/>
        <sz val="10"/>
        <rFont val="Arial"/>
        <family val="2"/>
      </rPr>
      <t>x</t>
    </r>
    <r>
      <rPr>
        <sz val="10"/>
        <rFont val="Arial"/>
        <family val="2"/>
      </rPr>
      <t xml:space="preserve"> fois avant d’obtenir un succès lorsque la proportion de succès est égale à </t>
    </r>
    <r>
      <rPr>
        <i/>
        <sz val="10"/>
        <rFont val="Arial"/>
        <family val="2"/>
      </rPr>
      <t>p</t>
    </r>
    <r>
      <rPr>
        <sz val="10"/>
        <rFont val="Arial"/>
        <family val="2"/>
      </rPr>
      <t>.</t>
    </r>
  </si>
  <si>
    <r>
      <t>La loi exponentielle permet de calculer la probabilité du temps écoulé entre deux événements successifs  lorsque le nombre moyen de succès par unité de temps est égale à</t>
    </r>
    <r>
      <rPr>
        <i/>
        <sz val="10"/>
        <rFont val="Symbol"/>
        <family val="1"/>
        <charset val="2"/>
      </rPr>
      <t xml:space="preserve"> l</t>
    </r>
    <r>
      <rPr>
        <sz val="10"/>
        <rFont val="Arial"/>
        <family val="2"/>
      </rPr>
      <t>.</t>
    </r>
  </si>
</sst>
</file>

<file path=xl/styles.xml><?xml version="1.0" encoding="utf-8"?>
<styleSheet xmlns="http://schemas.openxmlformats.org/spreadsheetml/2006/main">
  <numFmts count="3">
    <numFmt numFmtId="164" formatCode="0.0000"/>
    <numFmt numFmtId="165" formatCode="0.0"/>
    <numFmt numFmtId="166" formatCode="0.0%"/>
  </numFmts>
  <fonts count="26">
    <font>
      <sz val="10"/>
      <name val="Arial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8"/>
      <name val="Arial"/>
      <family val="2"/>
    </font>
    <font>
      <b/>
      <sz val="12"/>
      <color indexed="60"/>
      <name val="Arial"/>
      <family val="2"/>
    </font>
    <font>
      <sz val="12"/>
      <name val="Arial"/>
      <family val="2"/>
    </font>
    <font>
      <b/>
      <sz val="14"/>
      <color indexed="12"/>
      <name val="Arial"/>
      <family val="2"/>
    </font>
    <font>
      <b/>
      <sz val="10"/>
      <name val="Symbol"/>
      <family val="1"/>
      <charset val="2"/>
    </font>
    <font>
      <b/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i/>
      <sz val="12"/>
      <color indexed="8"/>
      <name val="Arial"/>
      <family val="2"/>
    </font>
    <font>
      <b/>
      <vertAlign val="subscript"/>
      <sz val="12"/>
      <name val="Arial"/>
      <family val="2"/>
    </font>
    <font>
      <b/>
      <sz val="14"/>
      <color indexed="10"/>
      <name val="Arial"/>
      <family val="2"/>
    </font>
    <font>
      <b/>
      <sz val="10"/>
      <color indexed="12"/>
      <name val="Arial"/>
      <family val="2"/>
    </font>
    <font>
      <sz val="8"/>
      <name val="Arial"/>
      <family val="2"/>
    </font>
    <font>
      <sz val="10"/>
      <name val="Symbol"/>
      <family val="1"/>
      <charset val="2"/>
    </font>
    <font>
      <sz val="11"/>
      <color theme="1"/>
      <name val="Calibri"/>
      <family val="2"/>
      <scheme val="minor"/>
    </font>
    <font>
      <i/>
      <sz val="10"/>
      <name val="Arial"/>
      <family val="2"/>
    </font>
    <font>
      <i/>
      <vertAlign val="superscript"/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name val="Symbol"/>
      <family val="1"/>
      <charset val="2"/>
    </font>
    <font>
      <i/>
      <sz val="10"/>
      <name val="Symbol"/>
      <family val="1"/>
      <charset val="2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0" fillId="0" borderId="0"/>
  </cellStyleXfs>
  <cellXfs count="117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0" xfId="0" applyBorder="1"/>
    <xf numFmtId="165" fontId="0" fillId="0" borderId="2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166" fontId="2" fillId="0" borderId="0" xfId="0" applyNumberFormat="1" applyFont="1" applyAlignment="1">
      <alignment horizontal="center"/>
    </xf>
    <xf numFmtId="0" fontId="11" fillId="0" borderId="1" xfId="0" applyFont="1" applyBorder="1" applyAlignment="1">
      <alignment horizontal="center"/>
    </xf>
    <xf numFmtId="0" fontId="1" fillId="3" borderId="0" xfId="0" quotePrefix="1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1" fillId="0" borderId="0" xfId="0" quotePrefix="1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12" fillId="4" borderId="0" xfId="0" applyFont="1" applyFill="1" applyAlignment="1">
      <alignment horizontal="left" vertical="center"/>
    </xf>
    <xf numFmtId="166" fontId="13" fillId="4" borderId="0" xfId="0" applyNumberFormat="1" applyFont="1" applyFill="1" applyAlignment="1">
      <alignment horizontal="center"/>
    </xf>
    <xf numFmtId="0" fontId="13" fillId="4" borderId="0" xfId="0" applyFont="1" applyFill="1" applyAlignment="1">
      <alignment horizontal="center"/>
    </xf>
    <xf numFmtId="0" fontId="9" fillId="0" borderId="3" xfId="0" applyFont="1" applyFill="1" applyBorder="1" applyAlignment="1">
      <alignment horizontal="center"/>
    </xf>
    <xf numFmtId="164" fontId="0" fillId="5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2" xfId="0" applyNumberFormat="1" applyBorder="1" applyAlignment="1">
      <alignment horizontal="center"/>
    </xf>
    <xf numFmtId="0" fontId="7" fillId="3" borderId="2" xfId="0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0" fillId="0" borderId="0" xfId="0" applyFill="1" applyBorder="1"/>
    <xf numFmtId="0" fontId="1" fillId="0" borderId="0" xfId="0" applyFont="1" applyBorder="1"/>
    <xf numFmtId="0" fontId="1" fillId="0" borderId="0" xfId="0" applyFont="1" applyFill="1" applyBorder="1"/>
    <xf numFmtId="0" fontId="1" fillId="0" borderId="4" xfId="0" applyFont="1" applyBorder="1"/>
    <xf numFmtId="0" fontId="1" fillId="0" borderId="5" xfId="0" applyFont="1" applyBorder="1"/>
    <xf numFmtId="0" fontId="1" fillId="0" borderId="5" xfId="0" applyFont="1" applyFill="1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7" fillId="0" borderId="0" xfId="0" applyFont="1" applyFill="1" applyAlignment="1">
      <alignment horizontal="center" vertical="center"/>
    </xf>
    <xf numFmtId="0" fontId="2" fillId="0" borderId="0" xfId="0" applyFont="1" applyFill="1"/>
    <xf numFmtId="0" fontId="13" fillId="3" borderId="2" xfId="0" applyFont="1" applyFill="1" applyBorder="1" applyAlignment="1">
      <alignment horizontal="right"/>
    </xf>
    <xf numFmtId="0" fontId="13" fillId="4" borderId="0" xfId="0" applyFont="1" applyFill="1" applyAlignment="1">
      <alignment horizontal="center" vertical="center"/>
    </xf>
    <xf numFmtId="0" fontId="0" fillId="0" borderId="0" xfId="0" applyAlignment="1"/>
    <xf numFmtId="0" fontId="8" fillId="0" borderId="3" xfId="0" applyFont="1" applyFill="1" applyBorder="1" applyAlignment="1">
      <alignment horizontal="center"/>
    </xf>
    <xf numFmtId="164" fontId="8" fillId="0" borderId="0" xfId="0" applyNumberFormat="1" applyFont="1" applyAlignment="1">
      <alignment horizontal="left"/>
    </xf>
    <xf numFmtId="0" fontId="0" fillId="0" borderId="0" xfId="0" applyAlignment="1"/>
    <xf numFmtId="0" fontId="8" fillId="0" borderId="0" xfId="0" applyFont="1" applyAlignment="1">
      <alignment horizontal="right"/>
    </xf>
    <xf numFmtId="164" fontId="2" fillId="0" borderId="0" xfId="0" quotePrefix="1" applyNumberFormat="1" applyFont="1" applyAlignment="1">
      <alignment horizontal="left"/>
    </xf>
    <xf numFmtId="0" fontId="8" fillId="6" borderId="0" xfId="0" applyFont="1" applyFill="1" applyAlignment="1">
      <alignment horizontal="right" vertical="center"/>
    </xf>
    <xf numFmtId="164" fontId="2" fillId="0" borderId="0" xfId="0" quotePrefix="1" applyNumberFormat="1" applyFont="1" applyAlignment="1"/>
    <xf numFmtId="0" fontId="8" fillId="0" borderId="0" xfId="0" applyFont="1" applyFill="1" applyBorder="1" applyAlignment="1">
      <alignment horizontal="right"/>
    </xf>
    <xf numFmtId="166" fontId="0" fillId="0" borderId="0" xfId="0" applyNumberFormat="1" applyAlignment="1">
      <alignment horizontal="center"/>
    </xf>
    <xf numFmtId="0" fontId="2" fillId="0" borderId="0" xfId="0" applyFont="1" applyFill="1" applyAlignment="1"/>
    <xf numFmtId="164" fontId="2" fillId="0" borderId="0" xfId="0" quotePrefix="1" applyNumberFormat="1" applyFont="1" applyAlignment="1">
      <alignment horizontal="left"/>
    </xf>
    <xf numFmtId="0" fontId="0" fillId="0" borderId="0" xfId="0" applyAlignment="1">
      <alignment horizontal="center"/>
    </xf>
    <xf numFmtId="164" fontId="2" fillId="0" borderId="0" xfId="0" quotePrefix="1" applyNumberFormat="1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3" fillId="6" borderId="2" xfId="0" applyFont="1" applyFill="1" applyBorder="1" applyAlignment="1">
      <alignment horizontal="right"/>
    </xf>
    <xf numFmtId="0" fontId="13" fillId="7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2" fillId="0" borderId="0" xfId="0" quotePrefix="1" applyNumberFormat="1" applyFont="1" applyAlignment="1">
      <alignment horizontal="left"/>
    </xf>
    <xf numFmtId="0" fontId="2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0" applyFont="1" applyFill="1" applyBorder="1"/>
    <xf numFmtId="2" fontId="0" fillId="0" borderId="0" xfId="0" applyNumberFormat="1" applyAlignment="1">
      <alignment horizontal="right"/>
    </xf>
    <xf numFmtId="0" fontId="0" fillId="0" borderId="0" xfId="0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0" borderId="0" xfId="0" applyFont="1" applyAlignment="1"/>
    <xf numFmtId="1" fontId="0" fillId="0" borderId="2" xfId="0" applyNumberFormat="1" applyBorder="1" applyAlignment="1">
      <alignment horizontal="center"/>
    </xf>
    <xf numFmtId="1" fontId="2" fillId="0" borderId="0" xfId="0" applyNumberFormat="1" applyFont="1" applyFill="1" applyAlignment="1">
      <alignment horizontal="left"/>
    </xf>
    <xf numFmtId="0" fontId="8" fillId="0" borderId="0" xfId="0" applyFont="1" applyAlignment="1"/>
    <xf numFmtId="164" fontId="8" fillId="6" borderId="0" xfId="0" applyNumberFormat="1" applyFont="1" applyFill="1" applyAlignment="1">
      <alignment horizontal="left" vertical="center"/>
    </xf>
    <xf numFmtId="0" fontId="16" fillId="2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6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164" fontId="2" fillId="0" borderId="0" xfId="0" quotePrefix="1" applyNumberFormat="1" applyFont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164" fontId="2" fillId="0" borderId="0" xfId="0" applyNumberFormat="1" applyFont="1" applyFill="1" applyBorder="1" applyAlignment="1">
      <alignment horizontal="left" wrapText="1"/>
    </xf>
    <xf numFmtId="164" fontId="0" fillId="0" borderId="0" xfId="0" applyNumberFormat="1" applyFill="1" applyBorder="1" applyAlignment="1">
      <alignment horizontal="left" wrapText="1"/>
    </xf>
    <xf numFmtId="0" fontId="1" fillId="0" borderId="0" xfId="0" applyFont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164" fontId="14" fillId="4" borderId="0" xfId="0" applyNumberFormat="1" applyFont="1" applyFill="1" applyBorder="1" applyAlignment="1">
      <alignment horizontal="center" vertical="center"/>
    </xf>
    <xf numFmtId="164" fontId="3" fillId="5" borderId="0" xfId="0" applyNumberFormat="1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2" fontId="3" fillId="5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2" fontId="14" fillId="4" borderId="0" xfId="0" applyNumberFormat="1" applyFont="1" applyFill="1" applyBorder="1" applyAlignment="1">
      <alignment horizontal="center" vertical="center"/>
    </xf>
    <xf numFmtId="0" fontId="0" fillId="0" borderId="0" xfId="0" applyAlignment="1"/>
    <xf numFmtId="0" fontId="12" fillId="4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953735"/>
      <color rgb="FF9F3735"/>
      <color rgb="FFFFFFCC"/>
      <color rgb="FFCCFFCC"/>
      <color rgb="FFFF0000"/>
      <color rgb="FF99FFCC"/>
      <color rgb="FF008080"/>
      <color rgb="FF00CC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tx>
        <c:rich>
          <a:bodyPr/>
          <a:lstStyle/>
          <a:p>
            <a:pPr>
              <a:defRPr sz="1600">
                <a:latin typeface="Times New Roman" pitchFamily="18" charset="0"/>
                <a:cs typeface="Times New Roman" pitchFamily="18" charset="0"/>
              </a:defRPr>
            </a:pPr>
            <a:r>
              <a:rPr lang="en-US" sz="2000">
                <a:solidFill>
                  <a:srgbClr val="008080"/>
                </a:solidFill>
                <a:latin typeface="Times New Roman" pitchFamily="18" charset="0"/>
                <a:cs typeface="Times New Roman" pitchFamily="18" charset="0"/>
              </a:rPr>
              <a:t>Loi binomiale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9.9007861929089752E-2"/>
          <c:y val="0.15854285781844846"/>
          <c:w val="0.82544920643969932"/>
          <c:h val="0.74019171927833383"/>
        </c:manualLayout>
      </c:layout>
      <c:barChart>
        <c:barDir val="col"/>
        <c:grouping val="clustered"/>
        <c:ser>
          <c:idx val="0"/>
          <c:order val="0"/>
          <c:tx>
            <c:v>Loi binomiale</c:v>
          </c:tx>
          <c:spPr>
            <a:solidFill>
              <a:srgbClr val="008080"/>
            </a:solidFill>
            <a:ln>
              <a:noFill/>
            </a:ln>
          </c:spPr>
          <c:dLbls>
            <c:dLbl>
              <c:idx val="30"/>
              <c:layout>
                <c:manualLayout>
                  <c:x val="3.9660056657223802E-2"/>
                  <c:y val="2.9368582415526701E-2"/>
                </c:manualLayout>
              </c:layout>
              <c:tx>
                <c:rich>
                  <a:bodyPr/>
                  <a:lstStyle/>
                  <a:p>
                    <a:r>
                      <a:rPr lang="en-US" sz="1400">
                        <a:latin typeface="Times New Roman" pitchFamily="18" charset="0"/>
                        <a:cs typeface="Times New Roman" pitchFamily="18" charset="0"/>
                      </a:rPr>
                      <a:t>x</a:t>
                    </a:r>
                  </a:p>
                </c:rich>
              </c:tx>
              <c:showVal val="1"/>
              <c:showSerName val="1"/>
            </c:dLbl>
            <c:delete val="1"/>
            <c:txPr>
              <a:bodyPr/>
              <a:lstStyle/>
              <a:p>
                <a:pPr>
                  <a:defRPr sz="14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</c:dLbls>
          <c:cat>
            <c:numRef>
              <c:f>'Loi binomiale'!$A$8:$A$38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'Loi binomiale'!$B$8:$B$38</c:f>
              <c:numCache>
                <c:formatCode>0.0000</c:formatCode>
                <c:ptCount val="31"/>
                <c:pt idx="0">
                  <c:v>7.1789798769185287E-2</c:v>
                </c:pt>
                <c:pt idx="1">
                  <c:v>0.1994161076921814</c:v>
                </c:pt>
                <c:pt idx="2">
                  <c:v>0.26588814358957524</c:v>
                </c:pt>
                <c:pt idx="3">
                  <c:v>0.22649730750223079</c:v>
                </c:pt>
                <c:pt idx="4">
                  <c:v>0.13841502125136335</c:v>
                </c:pt>
                <c:pt idx="5">
                  <c:v>6.459367658396957E-2</c:v>
                </c:pt>
                <c:pt idx="6">
                  <c:v>2.3923583919988698E-2</c:v>
                </c:pt>
                <c:pt idx="7">
                  <c:v>7.2150491187267718E-3</c:v>
                </c:pt>
                <c:pt idx="8">
                  <c:v>1.8037622796816908E-3</c:v>
                </c:pt>
                <c:pt idx="9">
                  <c:v>3.7856739203195942E-4</c:v>
                </c:pt>
                <c:pt idx="10">
                  <c:v>6.730086969457071E-5</c:v>
                </c:pt>
                <c:pt idx="11">
                  <c:v>1.0197101468874341E-5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</c:ser>
        <c:gapWidth val="91"/>
        <c:axId val="91657728"/>
        <c:axId val="137398912"/>
      </c:barChart>
      <c:catAx>
        <c:axId val="91657728"/>
        <c:scaling>
          <c:orientation val="minMax"/>
        </c:scaling>
        <c:axPos val="b"/>
        <c:numFmt formatCode="General" sourceLinked="1"/>
        <c:majorTickMark val="in"/>
        <c:tickLblPos val="nextTo"/>
        <c:spPr>
          <a:ln>
            <a:solidFill>
              <a:prstClr val="black"/>
            </a:solidFill>
          </a:ln>
        </c:spPr>
        <c:txPr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137398912"/>
        <c:crosses val="autoZero"/>
        <c:auto val="1"/>
        <c:lblAlgn val="ctr"/>
        <c:lblOffset val="100"/>
      </c:catAx>
      <c:valAx>
        <c:axId val="137398912"/>
        <c:scaling>
          <c:orientation val="minMax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 sz="1400"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CA" sz="1400" b="0">
                    <a:latin typeface="Times New Roman" pitchFamily="18" charset="0"/>
                    <a:cs typeface="Times New Roman" pitchFamily="18" charset="0"/>
                  </a:rPr>
                  <a:t>P(X</a:t>
                </a:r>
                <a:r>
                  <a:rPr lang="en-CA" sz="1400" b="0" baseline="0">
                    <a:latin typeface="Times New Roman" pitchFamily="18" charset="0"/>
                    <a:cs typeface="Times New Roman" pitchFamily="18" charset="0"/>
                  </a:rPr>
                  <a:t> = x)</a:t>
                </a:r>
                <a:endParaRPr lang="en-CA" sz="1400" b="0">
                  <a:latin typeface="Times New Roman" pitchFamily="18" charset="0"/>
                  <a:cs typeface="Times New Roman" pitchFamily="18" charset="0"/>
                </a:endParaRPr>
              </a:p>
            </c:rich>
          </c:tx>
          <c:layout>
            <c:manualLayout>
              <c:xMode val="edge"/>
              <c:yMode val="edge"/>
              <c:x val="2.2539336807747452E-2"/>
              <c:y val="8.5668534676408697E-2"/>
            </c:manualLayout>
          </c:layout>
        </c:title>
        <c:numFmt formatCode="0.0000" sourceLinked="1"/>
        <c:majorTickMark val="in"/>
        <c:minorTickMark val="in"/>
        <c:tickLblPos val="nextTo"/>
        <c:spPr>
          <a:ln>
            <a:solidFill>
              <a:prstClr val="black"/>
            </a:solidFill>
          </a:ln>
        </c:spPr>
        <c:txPr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91657728"/>
        <c:crosses val="autoZero"/>
        <c:crossBetween val="between"/>
      </c:valAx>
      <c:spPr>
        <a:solidFill>
          <a:schemeClr val="bg1">
            <a:lumMod val="85000"/>
          </a:schemeClr>
        </a:solidFill>
      </c:spPr>
    </c:plotArea>
    <c:plotVisOnly val="1"/>
  </c:chart>
  <c:spPr>
    <a:solidFill>
      <a:srgbClr val="FFFFCC"/>
    </a:solidFill>
  </c:spPr>
  <c:printSettings>
    <c:headerFooter/>
    <c:pageMargins b="0.75000000000000133" l="0.70000000000000062" r="0.70000000000000062" t="0.75000000000000133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tx>
        <c:rich>
          <a:bodyPr/>
          <a:lstStyle/>
          <a:p>
            <a:pPr>
              <a:defRPr sz="2000" b="1" i="0" u="none" strike="noStrike" baseline="0">
                <a:solidFill>
                  <a:schemeClr val="accent6">
                    <a:lumMod val="75000"/>
                  </a:schemeClr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CA">
                <a:solidFill>
                  <a:schemeClr val="accent6">
                    <a:lumMod val="75000"/>
                  </a:schemeClr>
                </a:solidFill>
              </a:rPr>
              <a:t>Loi hypergéométrique</a:t>
            </a:r>
          </a:p>
        </c:rich>
      </c:tx>
      <c:layout>
        <c:manualLayout>
          <c:xMode val="edge"/>
          <c:yMode val="edge"/>
          <c:x val="0.42248116272287789"/>
          <c:y val="2.807017543859649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9363539153565383E-2"/>
          <c:y val="0.15502793296089426"/>
          <c:w val="0.85438343776051562"/>
          <c:h val="0.7136871508379885"/>
        </c:manualLayout>
      </c:layout>
      <c:barChart>
        <c:barDir val="col"/>
        <c:grouping val="stacked"/>
        <c:ser>
          <c:idx val="0"/>
          <c:order val="0"/>
          <c:spPr>
            <a:solidFill>
              <a:schemeClr val="accent6">
                <a:lumMod val="75000"/>
              </a:schemeClr>
            </a:solidFill>
            <a:ln w="12700">
              <a:noFill/>
              <a:prstDash val="solid"/>
            </a:ln>
          </c:spPr>
          <c:cat>
            <c:numRef>
              <c:f>'Loi de Poisson'!$A$6:$A$41</c:f>
              <c:numCache>
                <c:formatCode>General</c:formatCode>
                <c:ptCount val="3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</c:numCache>
            </c:numRef>
          </c:cat>
          <c:val>
            <c:numRef>
              <c:f>'Loi hypergéométrique'!$B$8:$B$43</c:f>
              <c:numCache>
                <c:formatCode>0.0000</c:formatCode>
                <c:ptCount val="36"/>
                <c:pt idx="0">
                  <c:v>2.3562023562023568E-2</c:v>
                </c:pt>
                <c:pt idx="1">
                  <c:v>0.14726264726264723</c:v>
                </c:pt>
                <c:pt idx="2">
                  <c:v>0.32917532917532932</c:v>
                </c:pt>
                <c:pt idx="3">
                  <c:v>0.32917532917532932</c:v>
                </c:pt>
                <c:pt idx="4">
                  <c:v>0.14726264726264723</c:v>
                </c:pt>
                <c:pt idx="5">
                  <c:v>2.3562023562023568E-2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</c:ser>
        <c:gapWidth val="50"/>
        <c:overlap val="100"/>
        <c:axId val="82037376"/>
        <c:axId val="82400000"/>
      </c:barChart>
      <c:catAx>
        <c:axId val="820373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CA" sz="1400" b="0"/>
                  <a:t>x</a:t>
                </a:r>
              </a:p>
            </c:rich>
          </c:tx>
          <c:layout>
            <c:manualLayout>
              <c:xMode val="edge"/>
              <c:yMode val="edge"/>
              <c:x val="0.96793141375366964"/>
              <c:y val="0.85195530726256985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82400000"/>
        <c:crosses val="autoZero"/>
        <c:auto val="1"/>
        <c:lblAlgn val="ctr"/>
        <c:lblOffset val="100"/>
        <c:tickLblSkip val="1"/>
        <c:tickMarkSkip val="1"/>
      </c:catAx>
      <c:valAx>
        <c:axId val="8240000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2000" b="0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CA" sz="1400" b="0"/>
                  <a:t>P(X = x)</a:t>
                </a:r>
              </a:p>
            </c:rich>
          </c:tx>
          <c:layout>
            <c:manualLayout>
              <c:xMode val="edge"/>
              <c:yMode val="edge"/>
              <c:x val="2.0795885362814504E-2"/>
              <c:y val="8.533381603161673E-2"/>
            </c:manualLayout>
          </c:layout>
          <c:spPr>
            <a:noFill/>
            <a:ln w="25400">
              <a:noFill/>
            </a:ln>
          </c:spPr>
        </c:title>
        <c:numFmt formatCode="0.00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820373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CC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56" l="0.78740157499999996" r="0.78740157499999996" t="0.98425196899999956" header="0.49212598450000061" footer="0.4921259845000006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tx>
        <c:rich>
          <a:bodyPr/>
          <a:lstStyle/>
          <a:p>
            <a:pPr>
              <a:defRPr sz="2000" b="1" i="0" u="none" strike="noStrike" baseline="0">
                <a:solidFill>
                  <a:schemeClr val="accent6">
                    <a:lumMod val="75000"/>
                  </a:schemeClr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CA">
                <a:solidFill>
                  <a:schemeClr val="bg2">
                    <a:lumMod val="50000"/>
                  </a:schemeClr>
                </a:solidFill>
              </a:rPr>
              <a:t>Loi binomiale négative</a:t>
            </a:r>
          </a:p>
        </c:rich>
      </c:tx>
      <c:layout>
        <c:manualLayout>
          <c:xMode val="edge"/>
          <c:yMode val="edge"/>
          <c:x val="0.35408993994093946"/>
          <c:y val="3.67856517935258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675417052158418E-2"/>
          <c:y val="0.17522993716694513"/>
          <c:w val="0.88699285370393788"/>
          <c:h val="0.69348508709138634"/>
        </c:manualLayout>
      </c:layout>
      <c:barChart>
        <c:barDir val="col"/>
        <c:grouping val="stacked"/>
        <c:ser>
          <c:idx val="0"/>
          <c:order val="0"/>
          <c:spPr>
            <a:solidFill>
              <a:srgbClr val="EEECE1">
                <a:lumMod val="50000"/>
              </a:srgbClr>
            </a:solidFill>
          </c:spPr>
          <c:cat>
            <c:numRef>
              <c:f>'Loi binomiale négative'!$B$8:$B$58</c:f>
              <c:numCache>
                <c:formatCode>General</c:formatCode>
                <c:ptCount val="51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  <c:pt idx="39">
                  <c:v>41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</c:numCache>
            </c:numRef>
          </c:cat>
          <c:val>
            <c:numRef>
              <c:f>'Loi binomiale négative'!$C$8:$C$58</c:f>
              <c:numCache>
                <c:formatCode>0.0000</c:formatCode>
                <c:ptCount val="51"/>
                <c:pt idx="0">
                  <c:v>2.2499999999999999E-2</c:v>
                </c:pt>
                <c:pt idx="1">
                  <c:v>3.8249999999999999E-2</c:v>
                </c:pt>
                <c:pt idx="2">
                  <c:v>4.8768749999999986E-2</c:v>
                </c:pt>
                <c:pt idx="3">
                  <c:v>5.5271249999999994E-2</c:v>
                </c:pt>
                <c:pt idx="4">
                  <c:v>5.8725703124999987E-2</c:v>
                </c:pt>
                <c:pt idx="5">
                  <c:v>5.9900217187499986E-2</c:v>
                </c:pt>
                <c:pt idx="6">
                  <c:v>5.9401048710937494E-2</c:v>
                </c:pt>
                <c:pt idx="7">
                  <c:v>5.7703875890624985E-2</c:v>
                </c:pt>
                <c:pt idx="8">
                  <c:v>5.5179331320410148E-2</c:v>
                </c:pt>
                <c:pt idx="9">
                  <c:v>5.2113812913720692E-2</c:v>
                </c:pt>
                <c:pt idx="10">
                  <c:v>4.8726415074328844E-2</c:v>
                </c:pt>
                <c:pt idx="11">
                  <c:v>4.5182675796195844E-2</c:v>
                </c:pt>
                <c:pt idx="12">
                  <c:v>4.1605713962330329E-2</c:v>
                </c:pt>
                <c:pt idx="13">
                  <c:v>3.8085230473210073E-2</c:v>
                </c:pt>
                <c:pt idx="14">
                  <c:v>3.4684763466673457E-2</c:v>
                </c:pt>
                <c:pt idx="15">
                  <c:v>3.1447518876450607E-2</c:v>
                </c:pt>
                <c:pt idx="16">
                  <c:v>2.8401040485294442E-2</c:v>
                </c:pt>
                <c:pt idx="17">
                  <c:v>2.5560936436764995E-2</c:v>
                </c:pt>
                <c:pt idx="18">
                  <c:v>2.293384019187527E-2</c:v>
                </c:pt>
                <c:pt idx="19">
                  <c:v>2.0519751750625231E-2</c:v>
                </c:pt>
                <c:pt idx="20">
                  <c:v>1.8313878437433026E-2</c:v>
                </c:pt>
                <c:pt idx="21">
                  <c:v>1.6308072703809406E-2</c:v>
                </c:pt>
                <c:pt idx="22">
                  <c:v>1.4491946425430632E-2</c:v>
                </c:pt>
                <c:pt idx="23">
                  <c:v>1.2853726394729776E-2</c:v>
                </c:pt>
                <c:pt idx="24">
                  <c:v>1.1380903578666987E-2</c:v>
                </c:pt>
                <c:pt idx="25">
                  <c:v>1.0060718763541615E-2</c:v>
                </c:pt>
                <c:pt idx="26">
                  <c:v>8.8805190624338531E-3</c:v>
                </c:pt>
                <c:pt idx="27">
                  <c:v>7.8280130994787291E-3</c:v>
                </c:pt>
                <c:pt idx="28">
                  <c:v>6.8914472465053797E-3</c:v>
                </c:pt>
                <c:pt idx="29">
                  <c:v>6.0597208546857633E-3</c:v>
                </c:pt>
                <c:pt idx="30">
                  <c:v>5.3224548173656655E-3</c:v>
                </c:pt>
                <c:pt idx="31">
                  <c:v>4.6700248720111638E-3</c:v>
                </c:pt>
                <c:pt idx="32">
                  <c:v>4.0935686768722845E-3</c:v>
                </c:pt>
                <c:pt idx="33">
                  <c:v>3.5849737806548185E-3</c:v>
                </c:pt>
                <c:pt idx="34">
                  <c:v>3.1368520580729651E-3</c:v>
                </c:pt>
                <c:pt idx="35">
                  <c:v>2.7425049422009373E-3</c:v>
                </c:pt>
                <c:pt idx="36">
                  <c:v>2.3958827897838739E-3</c:v>
                </c:pt>
                <c:pt idx="37">
                  <c:v>2.0915409218924086E-3</c:v>
                </c:pt>
                <c:pt idx="38">
                  <c:v>1.8245942515982452E-3</c:v>
                </c:pt>
                <c:pt idx="39">
                  <c:v>1.5906719116497532E-3</c:v>
                </c:pt>
                <c:pt idx="40">
                  <c:v>1.3858729030248472E-3</c:v>
                </c:pt>
                <c:pt idx="41">
                  <c:v>1.2067234789752937E-3</c:v>
                </c:pt>
                <c:pt idx="42">
                  <c:v>1.0501367418225469E-3</c:v>
                </c:pt>
                <c:pt idx="43">
                  <c:v>9.1337474753868015E-4</c:v>
                </c:pt>
                <c:pt idx="44">
                  <c:v>7.9401327484896671E-4</c:v>
                </c:pt>
                <c:pt idx="45">
                  <c:v>6.8990931214654662E-4</c:v>
                </c:pt>
                <c:pt idx="46">
                  <c:v>5.9917123957075062E-4</c:v>
                </c:pt>
                <c:pt idx="47">
                  <c:v>5.2013162924439624E-4</c:v>
                </c:pt>
                <c:pt idx="48">
                  <c:v>4.5132254912560619E-4</c:v>
                </c:pt>
                <c:pt idx="49">
                  <c:v>3.9145323138445456E-4</c:v>
                </c:pt>
                <c:pt idx="50">
                  <c:v>3.3938995161032174E-4</c:v>
                </c:pt>
              </c:numCache>
            </c:numRef>
          </c:val>
        </c:ser>
        <c:gapWidth val="50"/>
        <c:overlap val="100"/>
        <c:axId val="83579648"/>
        <c:axId val="83581568"/>
      </c:barChart>
      <c:catAx>
        <c:axId val="835796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CA" sz="1400" b="0"/>
                  <a:t>x</a:t>
                </a:r>
              </a:p>
            </c:rich>
          </c:tx>
          <c:layout>
            <c:manualLayout>
              <c:xMode val="edge"/>
              <c:yMode val="edge"/>
              <c:x val="0.96793141375366964"/>
              <c:y val="0.85195530726256985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83581568"/>
        <c:crosses val="autoZero"/>
        <c:auto val="1"/>
        <c:lblAlgn val="ctr"/>
        <c:lblOffset val="100"/>
        <c:tickLblSkip val="1"/>
        <c:tickMarkSkip val="1"/>
      </c:catAx>
      <c:valAx>
        <c:axId val="8358156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2000" b="0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CA" sz="1400" b="0"/>
                  <a:t>P(X = x)</a:t>
                </a:r>
              </a:p>
            </c:rich>
          </c:tx>
          <c:layout>
            <c:manualLayout>
              <c:xMode val="edge"/>
              <c:yMode val="edge"/>
              <c:x val="9.951389212443127E-3"/>
              <c:y val="0.10611643999045574"/>
            </c:manualLayout>
          </c:layout>
          <c:spPr>
            <a:noFill/>
            <a:ln w="25400">
              <a:noFill/>
            </a:ln>
          </c:spPr>
        </c:title>
        <c:numFmt formatCode="0.00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835796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CC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56" l="0.78740157499999996" r="0.78740157499999996" t="0.98425196899999956" header="0.49212598450000072" footer="0.49212598450000072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tx>
        <c:rich>
          <a:bodyPr/>
          <a:lstStyle/>
          <a:p>
            <a:pPr>
              <a:defRPr sz="2000" b="1" i="0" u="none" strike="noStrike" baseline="0">
                <a:solidFill>
                  <a:schemeClr val="accent6">
                    <a:lumMod val="75000"/>
                  </a:schemeClr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CA">
                <a:solidFill>
                  <a:schemeClr val="accent4">
                    <a:lumMod val="50000"/>
                  </a:schemeClr>
                </a:solidFill>
              </a:rPr>
              <a:t>Loi géométrique</a:t>
            </a:r>
          </a:p>
        </c:rich>
      </c:tx>
      <c:layout>
        <c:manualLayout>
          <c:xMode val="edge"/>
          <c:yMode val="edge"/>
          <c:x val="0.34501926730265503"/>
          <c:y val="3.67856517935258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2712075290294895E-2"/>
          <c:y val="0.17522993716694513"/>
          <c:w val="0.87103488165840215"/>
          <c:h val="0.69348508709138634"/>
        </c:manualLayout>
      </c:layout>
      <c:barChart>
        <c:barDir val="col"/>
        <c:grouping val="stacked"/>
        <c:ser>
          <c:idx val="0"/>
          <c:order val="0"/>
          <c:spPr>
            <a:solidFill>
              <a:schemeClr val="accent4">
                <a:lumMod val="50000"/>
              </a:schemeClr>
            </a:solidFill>
          </c:spPr>
          <c:cat>
            <c:numRef>
              <c:f>'Loi géométrique'!$A$7:$A$46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'Loi géométrique'!$B$7:$B$46</c:f>
              <c:numCache>
                <c:formatCode>0.0000</c:formatCode>
                <c:ptCount val="40"/>
                <c:pt idx="0">
                  <c:v>0.2</c:v>
                </c:pt>
                <c:pt idx="1">
                  <c:v>0.16000000000000003</c:v>
                </c:pt>
                <c:pt idx="2">
                  <c:v>0.128</c:v>
                </c:pt>
                <c:pt idx="3">
                  <c:v>0.10240000000000003</c:v>
                </c:pt>
                <c:pt idx="4">
                  <c:v>8.1920000000000021E-2</c:v>
                </c:pt>
                <c:pt idx="5">
                  <c:v>6.5536000000000025E-2</c:v>
                </c:pt>
                <c:pt idx="6">
                  <c:v>5.2428800000000025E-2</c:v>
                </c:pt>
                <c:pt idx="7">
                  <c:v>4.1943040000000015E-2</c:v>
                </c:pt>
                <c:pt idx="8">
                  <c:v>3.3554432000000016E-2</c:v>
                </c:pt>
                <c:pt idx="9">
                  <c:v>2.6843545600000015E-2</c:v>
                </c:pt>
                <c:pt idx="10">
                  <c:v>2.1474836480000009E-2</c:v>
                </c:pt>
                <c:pt idx="11">
                  <c:v>1.717986918400001E-2</c:v>
                </c:pt>
                <c:pt idx="12">
                  <c:v>1.3743895347200009E-2</c:v>
                </c:pt>
                <c:pt idx="13">
                  <c:v>1.0995116277760009E-2</c:v>
                </c:pt>
                <c:pt idx="14">
                  <c:v>8.7960930222080059E-3</c:v>
                </c:pt>
                <c:pt idx="15">
                  <c:v>7.0368744177664051E-3</c:v>
                </c:pt>
                <c:pt idx="16">
                  <c:v>5.6294995342131247E-3</c:v>
                </c:pt>
                <c:pt idx="17">
                  <c:v>4.5035996273704998E-3</c:v>
                </c:pt>
                <c:pt idx="18">
                  <c:v>3.6028797018964002E-3</c:v>
                </c:pt>
                <c:pt idx="19">
                  <c:v>2.8823037615171203E-3</c:v>
                </c:pt>
                <c:pt idx="20">
                  <c:v>2.3058430092136963E-3</c:v>
                </c:pt>
                <c:pt idx="21">
                  <c:v>1.8446744073709572E-3</c:v>
                </c:pt>
                <c:pt idx="22">
                  <c:v>1.4757395258967656E-3</c:v>
                </c:pt>
                <c:pt idx="23">
                  <c:v>1.1805916207174127E-3</c:v>
                </c:pt>
                <c:pt idx="24">
                  <c:v>9.4447329657393005E-4</c:v>
                </c:pt>
                <c:pt idx="25">
                  <c:v>7.5557863725914413E-4</c:v>
                </c:pt>
                <c:pt idx="26">
                  <c:v>6.0446290980731537E-4</c:v>
                </c:pt>
                <c:pt idx="27">
                  <c:v>4.8357032784585231E-4</c:v>
                </c:pt>
                <c:pt idx="28">
                  <c:v>3.8685626227668186E-4</c:v>
                </c:pt>
                <c:pt idx="29">
                  <c:v>3.0948500982134553E-4</c:v>
                </c:pt>
                <c:pt idx="30">
                  <c:v>2.475880078570764E-4</c:v>
                </c:pt>
                <c:pt idx="31">
                  <c:v>1.9807040628566113E-4</c:v>
                </c:pt>
                <c:pt idx="32">
                  <c:v>1.584563250285289E-4</c:v>
                </c:pt>
                <c:pt idx="33">
                  <c:v>1.2676506002282315E-4</c:v>
                </c:pt>
                <c:pt idx="34">
                  <c:v>1.0141204801825853E-4</c:v>
                </c:pt>
                <c:pt idx="35">
                  <c:v>8.1129638414606812E-5</c:v>
                </c:pt>
                <c:pt idx="36">
                  <c:v>6.4903710731685458E-5</c:v>
                </c:pt>
                <c:pt idx="37">
                  <c:v>5.192296858534841E-5</c:v>
                </c:pt>
                <c:pt idx="38">
                  <c:v>4.1538374868278699E-5</c:v>
                </c:pt>
                <c:pt idx="39">
                  <c:v>3.3230699894622928E-5</c:v>
                </c:pt>
              </c:numCache>
            </c:numRef>
          </c:val>
        </c:ser>
        <c:gapWidth val="50"/>
        <c:overlap val="100"/>
        <c:axId val="83602048"/>
        <c:axId val="83612416"/>
      </c:barChart>
      <c:catAx>
        <c:axId val="836020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CA" sz="1400" b="0"/>
                  <a:t>x</a:t>
                </a:r>
              </a:p>
            </c:rich>
          </c:tx>
          <c:layout>
            <c:manualLayout>
              <c:xMode val="edge"/>
              <c:yMode val="edge"/>
              <c:x val="0.96793141375366964"/>
              <c:y val="0.85195530726256985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83612416"/>
        <c:crosses val="autoZero"/>
        <c:auto val="1"/>
        <c:lblAlgn val="ctr"/>
        <c:lblOffset val="100"/>
        <c:tickLblSkip val="1"/>
        <c:tickMarkSkip val="1"/>
      </c:catAx>
      <c:valAx>
        <c:axId val="836124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2000" b="0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CA" sz="1400" b="0"/>
                  <a:t>P(X = x)</a:t>
                </a:r>
              </a:p>
            </c:rich>
          </c:tx>
          <c:layout>
            <c:manualLayout>
              <c:xMode val="edge"/>
              <c:yMode val="edge"/>
              <c:x val="1.5353893691789999E-2"/>
              <c:y val="0.10813664201065781"/>
            </c:manualLayout>
          </c:layout>
          <c:spPr>
            <a:noFill/>
            <a:ln w="25400">
              <a:noFill/>
            </a:ln>
          </c:spPr>
        </c:title>
        <c:numFmt formatCode="0.0000" sourceLinked="1"/>
        <c:majorTickMark val="in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836020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CC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0.98425196899999956" l="0.78740157499999996" r="0.78740157499999996" t="0.98425196899999956" header="0.49212598450000083" footer="0.4921259845000008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tx>
        <c:rich>
          <a:bodyPr/>
          <a:lstStyle/>
          <a:p>
            <a:pPr>
              <a:defRPr sz="1600">
                <a:latin typeface="Times New Roman" pitchFamily="18" charset="0"/>
                <a:cs typeface="Times New Roman" pitchFamily="18" charset="0"/>
              </a:defRPr>
            </a:pPr>
            <a:r>
              <a:rPr lang="en-CA" sz="2000">
                <a:solidFill>
                  <a:srgbClr val="0070C0"/>
                </a:solidFill>
                <a:latin typeface="Times New Roman" pitchFamily="18" charset="0"/>
                <a:cs typeface="Times New Roman" pitchFamily="18" charset="0"/>
              </a:rPr>
              <a:t>Loi de Poisson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8.9135484170673379E-2"/>
          <c:y val="0.17163519484219977"/>
          <c:w val="0.83300559775160843"/>
          <c:h val="0.74385000777016053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0070C0"/>
            </a:solidFill>
            <a:ln>
              <a:noFill/>
            </a:ln>
          </c:spPr>
          <c:dLbls>
            <c:dLbl>
              <c:idx val="30"/>
              <c:layout>
                <c:manualLayout>
                  <c:x val="3.3110336240312184E-2"/>
                  <c:y val="3.6990099009900988E-2"/>
                </c:manualLayout>
              </c:layout>
              <c:tx>
                <c:rich>
                  <a:bodyPr/>
                  <a:lstStyle/>
                  <a:p>
                    <a:r>
                      <a:rPr lang="en-US" sz="1400">
                        <a:latin typeface="Times New Roman" pitchFamily="18" charset="0"/>
                        <a:cs typeface="Times New Roman" pitchFamily="18" charset="0"/>
                      </a:rPr>
                      <a:t>x</a:t>
                    </a:r>
                  </a:p>
                </c:rich>
              </c:tx>
              <c:showVal val="1"/>
              <c:showSerName val="1"/>
            </c:dLbl>
            <c:delete val="1"/>
            <c:txPr>
              <a:bodyPr/>
              <a:lstStyle/>
              <a:p>
                <a:pPr>
                  <a:defRPr sz="1400">
                    <a:latin typeface="Times New Roman" pitchFamily="18" charset="0"/>
                    <a:cs typeface="Times New Roman" pitchFamily="18" charset="0"/>
                  </a:defRPr>
                </a:pPr>
                <a:endParaRPr lang="en-US"/>
              </a:p>
            </c:txPr>
          </c:dLbls>
          <c:cat>
            <c:numRef>
              <c:f>'Loi de Poisson'!$A$6:$A$36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'Loi de Poisson'!$B$6:$B$36</c:f>
              <c:numCache>
                <c:formatCode>0.0000</c:formatCode>
                <c:ptCount val="31"/>
                <c:pt idx="0">
                  <c:v>0.13533528323661353</c:v>
                </c:pt>
                <c:pt idx="1">
                  <c:v>0.27067056647322707</c:v>
                </c:pt>
                <c:pt idx="2">
                  <c:v>0.27067056647322707</c:v>
                </c:pt>
                <c:pt idx="3">
                  <c:v>0.18044704431548469</c:v>
                </c:pt>
                <c:pt idx="4">
                  <c:v>9.0223522157742347E-2</c:v>
                </c:pt>
                <c:pt idx="5">
                  <c:v>3.6089408863096945E-2</c:v>
                </c:pt>
                <c:pt idx="6">
                  <c:v>1.2029802954365646E-2</c:v>
                </c:pt>
                <c:pt idx="7">
                  <c:v>3.4370865583901846E-3</c:v>
                </c:pt>
                <c:pt idx="8">
                  <c:v>8.5927163959754614E-4</c:v>
                </c:pt>
                <c:pt idx="9">
                  <c:v>1.9094925324389912E-4</c:v>
                </c:pt>
                <c:pt idx="10">
                  <c:v>3.8189850648779826E-5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</c:ser>
        <c:gapWidth val="89"/>
        <c:axId val="83747968"/>
        <c:axId val="83749504"/>
      </c:barChart>
      <c:catAx>
        <c:axId val="83747968"/>
        <c:scaling>
          <c:orientation val="minMax"/>
        </c:scaling>
        <c:axPos val="b"/>
        <c:numFmt formatCode="General" sourceLinked="1"/>
        <c:majorTickMark val="in"/>
        <c:tickLblPos val="nextTo"/>
        <c:spPr>
          <a:ln>
            <a:solidFill>
              <a:prstClr val="black"/>
            </a:solidFill>
          </a:ln>
        </c:spPr>
        <c:txPr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83749504"/>
        <c:crosses val="autoZero"/>
        <c:auto val="1"/>
        <c:lblAlgn val="ctr"/>
        <c:lblOffset val="100"/>
      </c:catAx>
      <c:valAx>
        <c:axId val="83749504"/>
        <c:scaling>
          <c:orientation val="minMax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 sz="1400"/>
                </a:pPr>
                <a:r>
                  <a:rPr lang="en-US" sz="1400" b="0">
                    <a:latin typeface="Times New Roman" pitchFamily="18" charset="0"/>
                    <a:cs typeface="Times New Roman" pitchFamily="18" charset="0"/>
                  </a:rPr>
                  <a:t>P(X = x</a:t>
                </a:r>
                <a:r>
                  <a:rPr lang="en-US" sz="1400">
                    <a:latin typeface="Times New Roman" pitchFamily="18" charset="0"/>
                    <a:cs typeface="Times New Roman" pitchFamily="18" charset="0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1.4859707802011476E-2"/>
              <c:y val="9.7935554308889158E-2"/>
            </c:manualLayout>
          </c:layout>
        </c:title>
        <c:numFmt formatCode="0.0000" sourceLinked="1"/>
        <c:majorTickMark val="in"/>
        <c:minorTickMark val="in"/>
        <c:tickLblPos val="nextTo"/>
        <c:spPr>
          <a:ln>
            <a:solidFill>
              <a:prstClr val="black"/>
            </a:solidFill>
          </a:ln>
        </c:spPr>
        <c:txPr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83747968"/>
        <c:crosses val="autoZero"/>
        <c:crossBetween val="between"/>
      </c:valAx>
      <c:spPr>
        <a:solidFill>
          <a:schemeClr val="bg1">
            <a:lumMod val="85000"/>
          </a:schemeClr>
        </a:solidFill>
      </c:spPr>
    </c:plotArea>
    <c:plotVisOnly val="1"/>
  </c:chart>
  <c:spPr>
    <a:solidFill>
      <a:srgbClr val="FFFFCC"/>
    </a:solidFill>
  </c:sp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tx>
        <c:rich>
          <a:bodyPr/>
          <a:lstStyle/>
          <a:p>
            <a:pPr>
              <a:defRPr sz="1600">
                <a:latin typeface="Times New Roman" pitchFamily="18" charset="0"/>
                <a:cs typeface="Times New Roman" pitchFamily="18" charset="0"/>
              </a:defRPr>
            </a:pPr>
            <a:r>
              <a:rPr lang="en-CA" sz="2000">
                <a:solidFill>
                  <a:schemeClr val="accent2">
                    <a:lumMod val="75000"/>
                  </a:schemeClr>
                </a:solidFill>
                <a:latin typeface="Times New Roman" pitchFamily="18" charset="0"/>
                <a:cs typeface="Times New Roman" pitchFamily="18" charset="0"/>
              </a:rPr>
              <a:t>Loi exponentielle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7.4969984202211723E-2"/>
          <c:y val="0.18290537821057723"/>
          <c:w val="0.85551974723538704"/>
          <c:h val="0.73969940862143158"/>
        </c:manualLayout>
      </c:layout>
      <c:barChart>
        <c:barDir val="col"/>
        <c:grouping val="clustered"/>
        <c:ser>
          <c:idx val="0"/>
          <c:order val="0"/>
          <c:spPr>
            <a:solidFill>
              <a:schemeClr val="accent2">
                <a:lumMod val="75000"/>
              </a:schemeClr>
            </a:solidFill>
          </c:spPr>
          <c:dLbls>
            <c:dLbl>
              <c:idx val="24"/>
              <c:layout>
                <c:manualLayout>
                  <c:x val="3.4123222748815192E-2"/>
                  <c:y val="2.0592017809663309E-2"/>
                </c:manualLayout>
              </c:layout>
              <c:tx>
                <c:rich>
                  <a:bodyPr/>
                  <a:lstStyle/>
                  <a:p>
                    <a:pPr>
                      <a:defRPr sz="1400">
                        <a:latin typeface="Times New Roman" pitchFamily="18" charset="0"/>
                        <a:cs typeface="Times New Roman" pitchFamily="18" charset="0"/>
                      </a:defRPr>
                    </a:pPr>
                    <a:r>
                      <a:rPr lang="en-US" sz="1400">
                        <a:latin typeface="Times New Roman" pitchFamily="18" charset="0"/>
                        <a:cs typeface="Times New Roman" pitchFamily="18" charset="0"/>
                      </a:rPr>
                      <a:t>x</a:t>
                    </a:r>
                  </a:p>
                </c:rich>
              </c:tx>
              <c:spPr/>
              <c:showVal val="1"/>
              <c:showSerName val="1"/>
            </c:dLbl>
            <c:delete val="1"/>
          </c:dLbls>
          <c:cat>
            <c:numRef>
              <c:f>'Loi exponentielle'!$A$6:$A$30</c:f>
              <c:numCache>
                <c:formatCode>0</c:formatCode>
                <c:ptCount val="25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  <c:pt idx="9">
                  <c:v>180</c:v>
                </c:pt>
                <c:pt idx="10">
                  <c:v>200</c:v>
                </c:pt>
                <c:pt idx="11">
                  <c:v>220</c:v>
                </c:pt>
                <c:pt idx="12">
                  <c:v>240</c:v>
                </c:pt>
                <c:pt idx="13">
                  <c:v>260</c:v>
                </c:pt>
                <c:pt idx="14">
                  <c:v>280</c:v>
                </c:pt>
                <c:pt idx="15">
                  <c:v>300</c:v>
                </c:pt>
                <c:pt idx="16">
                  <c:v>320</c:v>
                </c:pt>
                <c:pt idx="17">
                  <c:v>340</c:v>
                </c:pt>
                <c:pt idx="18">
                  <c:v>360</c:v>
                </c:pt>
                <c:pt idx="19">
                  <c:v>380</c:v>
                </c:pt>
                <c:pt idx="20">
                  <c:v>400</c:v>
                </c:pt>
                <c:pt idx="21">
                  <c:v>420</c:v>
                </c:pt>
                <c:pt idx="22">
                  <c:v>440</c:v>
                </c:pt>
                <c:pt idx="23">
                  <c:v>460</c:v>
                </c:pt>
                <c:pt idx="24">
                  <c:v>480</c:v>
                </c:pt>
              </c:numCache>
            </c:numRef>
          </c:cat>
          <c:val>
            <c:numRef>
              <c:f>'Loi exponentielle'!$B$6:$B$30</c:f>
              <c:numCache>
                <c:formatCode>0.0000</c:formatCode>
                <c:ptCount val="25"/>
                <c:pt idx="0">
                  <c:v>0.02</c:v>
                </c:pt>
                <c:pt idx="1">
                  <c:v>1.3406400920712786E-2</c:v>
                </c:pt>
                <c:pt idx="2">
                  <c:v>8.9865792823444323E-3</c:v>
                </c:pt>
                <c:pt idx="3">
                  <c:v>6.0238842382440427E-3</c:v>
                </c:pt>
                <c:pt idx="4">
                  <c:v>4.0379303598931078E-3</c:v>
                </c:pt>
                <c:pt idx="5">
                  <c:v>2.7067056647322543E-3</c:v>
                </c:pt>
                <c:pt idx="6">
                  <c:v>1.8143590657882503E-3</c:v>
                </c:pt>
                <c:pt idx="7">
                  <c:v>1.2162012525043591E-3</c:v>
                </c:pt>
                <c:pt idx="8">
                  <c:v>8.1524407956732421E-4</c:v>
                </c:pt>
                <c:pt idx="9">
                  <c:v>5.4647444894585122E-4</c:v>
                </c:pt>
                <c:pt idx="10">
                  <c:v>3.6631277777468356E-4</c:v>
                </c:pt>
                <c:pt idx="11">
                  <c:v>2.4554679806136875E-4</c:v>
                </c:pt>
                <c:pt idx="12">
                  <c:v>1.6459494098040062E-4</c:v>
                </c:pt>
                <c:pt idx="13">
                  <c:v>1.1033128841521543E-4</c:v>
                </c:pt>
                <c:pt idx="14">
                  <c:v>7.3957274329658582E-5</c:v>
                </c:pt>
                <c:pt idx="15">
                  <c:v>4.957504353332717E-5</c:v>
                </c:pt>
                <c:pt idx="16">
                  <c:v>3.3231145463478679E-5</c:v>
                </c:pt>
                <c:pt idx="17">
                  <c:v>2.2275502956896064E-5</c:v>
                </c:pt>
                <c:pt idx="18">
                  <c:v>1.4931716167533585E-5</c:v>
                </c:pt>
                <c:pt idx="19">
                  <c:v>1.0009028668812208E-5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gapWidth val="11"/>
        <c:axId val="85220736"/>
        <c:axId val="85230720"/>
      </c:barChart>
      <c:catAx>
        <c:axId val="85220736"/>
        <c:scaling>
          <c:orientation val="minMax"/>
        </c:scaling>
        <c:axPos val="b"/>
        <c:numFmt formatCode="0" sourceLinked="1"/>
        <c:majorTickMark val="none"/>
        <c:tickLblPos val="nextTo"/>
        <c:spPr>
          <a:ln>
            <a:solidFill>
              <a:prstClr val="black"/>
            </a:solidFill>
          </a:ln>
        </c:spPr>
        <c:txPr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85230720"/>
        <c:crosses val="autoZero"/>
        <c:auto val="1"/>
        <c:lblAlgn val="ctr"/>
        <c:lblOffset val="100"/>
      </c:catAx>
      <c:valAx>
        <c:axId val="85230720"/>
        <c:scaling>
          <c:orientation val="minMax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 sz="1400"/>
                </a:pPr>
                <a:r>
                  <a:rPr lang="en-US" sz="1400" b="0">
                    <a:latin typeface="Times New Roman" pitchFamily="18" charset="0"/>
                    <a:cs typeface="Times New Roman" pitchFamily="18" charset="0"/>
                  </a:rPr>
                  <a:t>f( x</a:t>
                </a:r>
                <a:r>
                  <a:rPr lang="en-US" sz="1400">
                    <a:latin typeface="Times New Roman" pitchFamily="18" charset="0"/>
                    <a:cs typeface="Times New Roman" pitchFamily="18" charset="0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2.1484992101105854E-2"/>
              <c:y val="0.10525815597594523"/>
            </c:manualLayout>
          </c:layout>
        </c:title>
        <c:numFmt formatCode="0.0000" sourceLinked="1"/>
        <c:majorTickMark val="none"/>
        <c:tickLblPos val="nextTo"/>
        <c:spPr>
          <a:ln>
            <a:solidFill>
              <a:prstClr val="black"/>
            </a:solidFill>
          </a:ln>
        </c:spPr>
        <c:txPr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85220736"/>
        <c:crosses val="autoZero"/>
        <c:crossBetween val="between"/>
      </c:valAx>
      <c:spPr>
        <a:solidFill>
          <a:schemeClr val="bg1">
            <a:lumMod val="85000"/>
          </a:schemeClr>
        </a:solidFill>
      </c:spPr>
    </c:plotArea>
    <c:plotVisOnly val="1"/>
  </c:chart>
  <c:spPr>
    <a:solidFill>
      <a:srgbClr val="FFFFCC"/>
    </a:solidFill>
  </c:spPr>
  <c:printSettings>
    <c:headerFooter/>
    <c:pageMargins b="0.75000000000000155" l="0.70000000000000062" r="0.70000000000000062" t="0.75000000000000155" header="0.30000000000000032" footer="0.30000000000000032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tx>
        <c:rich>
          <a:bodyPr/>
          <a:lstStyle/>
          <a:p>
            <a:pPr>
              <a:defRPr/>
            </a:pPr>
            <a:r>
              <a:rPr lang="en-US" sz="2000" b="1">
                <a:solidFill>
                  <a:srgbClr val="953735"/>
                </a:solidFill>
                <a:latin typeface="Times New Roman" pitchFamily="18" charset="0"/>
                <a:cs typeface="Times New Roman" pitchFamily="18" charset="0"/>
              </a:rPr>
              <a:t>Fonction de répartition de la loi exponentielle  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6.9401068233942792E-2"/>
          <c:y val="0.16654195500454133"/>
          <c:w val="0.88033189307053061"/>
          <c:h val="0.75189332085753968"/>
        </c:manualLayout>
      </c:layout>
      <c:barChart>
        <c:barDir val="col"/>
        <c:grouping val="clustered"/>
        <c:ser>
          <c:idx val="0"/>
          <c:order val="0"/>
          <c:spPr>
            <a:solidFill>
              <a:schemeClr val="accent2">
                <a:lumMod val="75000"/>
              </a:schemeClr>
            </a:solidFill>
          </c:spPr>
          <c:dLbls>
            <c:dLbl>
              <c:idx val="24"/>
              <c:layout>
                <c:manualLayout>
                  <c:x val="3.8956954989033274E-2"/>
                  <c:y val="0.78236901023942929"/>
                </c:manualLayout>
              </c:layout>
              <c:tx>
                <c:rich>
                  <a:bodyPr/>
                  <a:lstStyle/>
                  <a:p>
                    <a:pPr>
                      <a:defRPr sz="1400">
                        <a:latin typeface="Times New Roman" pitchFamily="18" charset="0"/>
                        <a:cs typeface="Times New Roman" pitchFamily="18" charset="0"/>
                      </a:defRPr>
                    </a:pPr>
                    <a:r>
                      <a:rPr lang="en-US" sz="1400">
                        <a:latin typeface="Times New Roman" pitchFamily="18" charset="0"/>
                        <a:cs typeface="Times New Roman" pitchFamily="18" charset="0"/>
                      </a:rPr>
                      <a:t>x</a:t>
                    </a:r>
                  </a:p>
                </c:rich>
              </c:tx>
              <c:spPr/>
              <c:showVal val="1"/>
              <c:showSerName val="1"/>
            </c:dLbl>
            <c:delete val="1"/>
          </c:dLbls>
          <c:cat>
            <c:numRef>
              <c:f>'Loi exponentielle'!$A$6:$A$30</c:f>
              <c:numCache>
                <c:formatCode>0</c:formatCode>
                <c:ptCount val="25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  <c:pt idx="9">
                  <c:v>180</c:v>
                </c:pt>
                <c:pt idx="10">
                  <c:v>200</c:v>
                </c:pt>
                <c:pt idx="11">
                  <c:v>220</c:v>
                </c:pt>
                <c:pt idx="12">
                  <c:v>240</c:v>
                </c:pt>
                <c:pt idx="13">
                  <c:v>260</c:v>
                </c:pt>
                <c:pt idx="14">
                  <c:v>280</c:v>
                </c:pt>
                <c:pt idx="15">
                  <c:v>300</c:v>
                </c:pt>
                <c:pt idx="16">
                  <c:v>320</c:v>
                </c:pt>
                <c:pt idx="17">
                  <c:v>340</c:v>
                </c:pt>
                <c:pt idx="18">
                  <c:v>360</c:v>
                </c:pt>
                <c:pt idx="19">
                  <c:v>380</c:v>
                </c:pt>
                <c:pt idx="20">
                  <c:v>400</c:v>
                </c:pt>
                <c:pt idx="21">
                  <c:v>420</c:v>
                </c:pt>
                <c:pt idx="22">
                  <c:v>440</c:v>
                </c:pt>
                <c:pt idx="23">
                  <c:v>460</c:v>
                </c:pt>
                <c:pt idx="24">
                  <c:v>480</c:v>
                </c:pt>
              </c:numCache>
            </c:numRef>
          </c:cat>
          <c:val>
            <c:numRef>
              <c:f>'Loi exponentielle'!$C$6:$C$30</c:f>
              <c:numCache>
                <c:formatCode>0.0000</c:formatCode>
                <c:ptCount val="25"/>
                <c:pt idx="0">
                  <c:v>0</c:v>
                </c:pt>
                <c:pt idx="1">
                  <c:v>0.32967995396436067</c:v>
                </c:pt>
                <c:pt idx="2">
                  <c:v>0.55067103588277844</c:v>
                </c:pt>
                <c:pt idx="3">
                  <c:v>0.69880578808779781</c:v>
                </c:pt>
                <c:pt idx="4">
                  <c:v>0.79810348200534464</c:v>
                </c:pt>
                <c:pt idx="5">
                  <c:v>0.8646647167633873</c:v>
                </c:pt>
                <c:pt idx="6">
                  <c:v>0.90928204671058754</c:v>
                </c:pt>
                <c:pt idx="7">
                  <c:v>0.93918993737478207</c:v>
                </c:pt>
                <c:pt idx="8">
                  <c:v>0.95923779602163384</c:v>
                </c:pt>
                <c:pt idx="9">
                  <c:v>0.97267627755270747</c:v>
                </c:pt>
                <c:pt idx="10">
                  <c:v>0.98168436111126578</c:v>
                </c:pt>
                <c:pt idx="11">
                  <c:v>0.98772266009693155</c:v>
                </c:pt>
                <c:pt idx="12">
                  <c:v>0.99177025295097998</c:v>
                </c:pt>
                <c:pt idx="13">
                  <c:v>0.99448343557923924</c:v>
                </c:pt>
                <c:pt idx="14">
                  <c:v>0.99630213628351705</c:v>
                </c:pt>
                <c:pt idx="15">
                  <c:v>0.99752124782333362</c:v>
                </c:pt>
                <c:pt idx="16">
                  <c:v>0.99833844272682604</c:v>
                </c:pt>
                <c:pt idx="17">
                  <c:v>0.99888622485215517</c:v>
                </c:pt>
                <c:pt idx="18">
                  <c:v>0.99925341419162328</c:v>
                </c:pt>
                <c:pt idx="19">
                  <c:v>0.99949954856655943</c:v>
                </c:pt>
                <c:pt idx="20">
                  <c:v>0.99966453737209748</c:v>
                </c:pt>
                <c:pt idx="21">
                  <c:v>0.99977513267582119</c:v>
                </c:pt>
                <c:pt idx="22">
                  <c:v>0.9998492669249045</c:v>
                </c:pt>
                <c:pt idx="23">
                  <c:v>0.99989896059816286</c:v>
                </c:pt>
                <c:pt idx="24">
                  <c:v>0.99993227126350914</c:v>
                </c:pt>
              </c:numCache>
            </c:numRef>
          </c:val>
        </c:ser>
        <c:gapWidth val="14"/>
        <c:axId val="85251584"/>
        <c:axId val="85253120"/>
      </c:barChart>
      <c:catAx>
        <c:axId val="85251584"/>
        <c:scaling>
          <c:orientation val="minMax"/>
        </c:scaling>
        <c:axPos val="b"/>
        <c:numFmt formatCode="0" sourceLinked="1"/>
        <c:majorTickMark val="none"/>
        <c:tickLblPos val="nextTo"/>
        <c:txPr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85253120"/>
        <c:crosses val="autoZero"/>
        <c:auto val="1"/>
        <c:lblAlgn val="ctr"/>
        <c:lblOffset val="100"/>
      </c:catAx>
      <c:valAx>
        <c:axId val="85253120"/>
        <c:scaling>
          <c:orientation val="minMax"/>
          <c:max val="1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 sz="1400" b="0">
                    <a:latin typeface="Times New Roman" pitchFamily="18" charset="0"/>
                    <a:cs typeface="Times New Roman" pitchFamily="18" charset="0"/>
                  </a:defRPr>
                </a:pPr>
                <a:r>
                  <a:rPr lang="en-CA" sz="1400" b="0">
                    <a:latin typeface="Times New Roman" pitchFamily="18" charset="0"/>
                    <a:cs typeface="Times New Roman" pitchFamily="18" charset="0"/>
                  </a:rPr>
                  <a:t>F(x)</a:t>
                </a:r>
              </a:p>
            </c:rich>
          </c:tx>
          <c:layout>
            <c:manualLayout>
              <c:xMode val="edge"/>
              <c:yMode val="edge"/>
              <c:x val="2.1363491445598883E-2"/>
              <c:y val="9.6161715162497122E-2"/>
            </c:manualLayout>
          </c:layout>
        </c:title>
        <c:numFmt formatCode="0.0000" sourceLinked="1"/>
        <c:majorTickMark val="none"/>
        <c:tickLblPos val="nextTo"/>
        <c:txPr>
          <a:bodyPr/>
          <a:lstStyle/>
          <a:p>
            <a:pPr>
              <a:defRPr sz="1200">
                <a:latin typeface="Times New Roman" pitchFamily="18" charset="0"/>
                <a:cs typeface="Times New Roman" pitchFamily="18" charset="0"/>
              </a:defRPr>
            </a:pPr>
            <a:endParaRPr lang="en-US"/>
          </a:p>
        </c:txPr>
        <c:crossAx val="85251584"/>
        <c:crosses val="autoZero"/>
        <c:crossBetween val="between"/>
      </c:valAx>
      <c:spPr>
        <a:solidFill>
          <a:schemeClr val="bg1">
            <a:lumMod val="85000"/>
          </a:schemeClr>
        </a:solidFill>
        <a:ln>
          <a:noFill/>
        </a:ln>
      </c:spPr>
    </c:plotArea>
    <c:plotVisOnly val="1"/>
  </c:chart>
  <c:spPr>
    <a:solidFill>
      <a:srgbClr val="FFFFCC"/>
    </a:solidFill>
  </c:spPr>
  <c:printSettings>
    <c:headerFooter/>
    <c:pageMargins b="0.75000000000000078" l="0.70000000000000062" r="0.70000000000000062" t="0.75000000000000078" header="0.30000000000000032" footer="0.30000000000000032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3</xdr:row>
      <xdr:rowOff>28575</xdr:rowOff>
    </xdr:from>
    <xdr:to>
      <xdr:col>3</xdr:col>
      <xdr:colOff>295275</xdr:colOff>
      <xdr:row>3</xdr:row>
      <xdr:rowOff>266700</xdr:rowOff>
    </xdr:to>
    <xdr:sp macro="" textlink="">
      <xdr:nvSpPr>
        <xdr:cNvPr id="7201" name="AutoShape 1"/>
        <xdr:cNvSpPr>
          <a:spLocks noChangeArrowheads="1"/>
        </xdr:cNvSpPr>
      </xdr:nvSpPr>
      <xdr:spPr bwMode="auto">
        <a:xfrm rot="-5400000" flipH="1" flipV="1">
          <a:off x="2328862" y="728663"/>
          <a:ext cx="238125" cy="266700"/>
        </a:xfrm>
        <a:prstGeom prst="downArrow">
          <a:avLst>
            <a:gd name="adj1" fmla="val 50000"/>
            <a:gd name="adj2" fmla="val 280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257175</xdr:colOff>
      <xdr:row>4</xdr:row>
      <xdr:rowOff>28575</xdr:rowOff>
    </xdr:from>
    <xdr:to>
      <xdr:col>1</xdr:col>
      <xdr:colOff>514350</xdr:colOff>
      <xdr:row>4</xdr:row>
      <xdr:rowOff>219075</xdr:rowOff>
    </xdr:to>
    <xdr:sp macro="" textlink="">
      <xdr:nvSpPr>
        <xdr:cNvPr id="7202" name="AutoShape 2"/>
        <xdr:cNvSpPr>
          <a:spLocks noChangeArrowheads="1"/>
        </xdr:cNvSpPr>
      </xdr:nvSpPr>
      <xdr:spPr bwMode="auto">
        <a:xfrm>
          <a:off x="1257300" y="1009650"/>
          <a:ext cx="257175" cy="190500"/>
        </a:xfrm>
        <a:prstGeom prst="downArrow">
          <a:avLst>
            <a:gd name="adj1" fmla="val 50000"/>
            <a:gd name="adj2" fmla="val 250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161924</xdr:colOff>
      <xdr:row>6</xdr:row>
      <xdr:rowOff>161924</xdr:rowOff>
    </xdr:from>
    <xdr:to>
      <xdr:col>18</xdr:col>
      <xdr:colOff>733425</xdr:colOff>
      <xdr:row>39</xdr:row>
      <xdr:rowOff>66674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2</xdr:row>
      <xdr:rowOff>57150</xdr:rowOff>
    </xdr:from>
    <xdr:to>
      <xdr:col>1</xdr:col>
      <xdr:colOff>438150</xdr:colOff>
      <xdr:row>2</xdr:row>
      <xdr:rowOff>257175</xdr:rowOff>
    </xdr:to>
    <xdr:sp macro="" textlink="">
      <xdr:nvSpPr>
        <xdr:cNvPr id="28673" name="AutoShape 1"/>
        <xdr:cNvSpPr>
          <a:spLocks noChangeArrowheads="1"/>
        </xdr:cNvSpPr>
      </xdr:nvSpPr>
      <xdr:spPr bwMode="auto">
        <a:xfrm>
          <a:off x="790575" y="561975"/>
          <a:ext cx="257175" cy="200025"/>
        </a:xfrm>
        <a:prstGeom prst="downArrow">
          <a:avLst>
            <a:gd name="adj1" fmla="val 50000"/>
            <a:gd name="adj2" fmla="val 250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114300</xdr:colOff>
      <xdr:row>9</xdr:row>
      <xdr:rowOff>47624</xdr:rowOff>
    </xdr:from>
    <xdr:to>
      <xdr:col>22</xdr:col>
      <xdr:colOff>66675</xdr:colOff>
      <xdr:row>45</xdr:row>
      <xdr:rowOff>19049</xdr:rowOff>
    </xdr:to>
    <xdr:graphicFrame macro="">
      <xdr:nvGraphicFramePr>
        <xdr:cNvPr id="2867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2</xdr:row>
      <xdr:rowOff>95250</xdr:rowOff>
    </xdr:from>
    <xdr:to>
      <xdr:col>2</xdr:col>
      <xdr:colOff>514350</xdr:colOff>
      <xdr:row>2</xdr:row>
      <xdr:rowOff>238125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1943100" y="666750"/>
          <a:ext cx="257175" cy="142875"/>
        </a:xfrm>
        <a:prstGeom prst="downArrow">
          <a:avLst>
            <a:gd name="adj1" fmla="val 50000"/>
            <a:gd name="adj2" fmla="val 250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381000</xdr:colOff>
      <xdr:row>6</xdr:row>
      <xdr:rowOff>152399</xdr:rowOff>
    </xdr:from>
    <xdr:to>
      <xdr:col>22</xdr:col>
      <xdr:colOff>85725</xdr:colOff>
      <xdr:row>45</xdr:row>
      <xdr:rowOff>123824</xdr:rowOff>
    </xdr:to>
    <xdr:graphicFrame macro="">
      <xdr:nvGraphicFramePr>
        <xdr:cNvPr id="3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238125</xdr:colOff>
      <xdr:row>4</xdr:row>
      <xdr:rowOff>28575</xdr:rowOff>
    </xdr:from>
    <xdr:to>
      <xdr:col>2</xdr:col>
      <xdr:colOff>495300</xdr:colOff>
      <xdr:row>4</xdr:row>
      <xdr:rowOff>152400</xdr:rowOff>
    </xdr:to>
    <xdr:sp macro="" textlink="">
      <xdr:nvSpPr>
        <xdr:cNvPr id="5" name="AutoShape 1"/>
        <xdr:cNvSpPr>
          <a:spLocks noChangeArrowheads="1"/>
        </xdr:cNvSpPr>
      </xdr:nvSpPr>
      <xdr:spPr bwMode="auto">
        <a:xfrm>
          <a:off x="1924050" y="1019175"/>
          <a:ext cx="257175" cy="123825"/>
        </a:xfrm>
        <a:prstGeom prst="downArrow">
          <a:avLst>
            <a:gd name="adj1" fmla="val 50000"/>
            <a:gd name="adj2" fmla="val 250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95250</xdr:rowOff>
    </xdr:from>
    <xdr:to>
      <xdr:col>1</xdr:col>
      <xdr:colOff>514350</xdr:colOff>
      <xdr:row>2</xdr:row>
      <xdr:rowOff>238125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1943100" y="666750"/>
          <a:ext cx="257175" cy="142875"/>
        </a:xfrm>
        <a:prstGeom prst="downArrow">
          <a:avLst>
            <a:gd name="adj1" fmla="val 50000"/>
            <a:gd name="adj2" fmla="val 250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409574</xdr:colOff>
      <xdr:row>7</xdr:row>
      <xdr:rowOff>28574</xdr:rowOff>
    </xdr:from>
    <xdr:to>
      <xdr:col>18</xdr:col>
      <xdr:colOff>400049</xdr:colOff>
      <xdr:row>45</xdr:row>
      <xdr:rowOff>161924</xdr:rowOff>
    </xdr:to>
    <xdr:graphicFrame macro="">
      <xdr:nvGraphicFramePr>
        <xdr:cNvPr id="3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2</xdr:row>
      <xdr:rowOff>57150</xdr:rowOff>
    </xdr:from>
    <xdr:to>
      <xdr:col>1</xdr:col>
      <xdr:colOff>476250</xdr:colOff>
      <xdr:row>2</xdr:row>
      <xdr:rowOff>257175</xdr:rowOff>
    </xdr:to>
    <xdr:sp macro="" textlink="">
      <xdr:nvSpPr>
        <xdr:cNvPr id="8212" name="AutoShape 1"/>
        <xdr:cNvSpPr>
          <a:spLocks noChangeArrowheads="1"/>
        </xdr:cNvSpPr>
      </xdr:nvSpPr>
      <xdr:spPr bwMode="auto">
        <a:xfrm>
          <a:off x="828675" y="561975"/>
          <a:ext cx="257175" cy="200025"/>
        </a:xfrm>
        <a:prstGeom prst="downArrow">
          <a:avLst>
            <a:gd name="adj1" fmla="val 50000"/>
            <a:gd name="adj2" fmla="val 250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428625</xdr:colOff>
      <xdr:row>7</xdr:row>
      <xdr:rowOff>95249</xdr:rowOff>
    </xdr:from>
    <xdr:to>
      <xdr:col>22</xdr:col>
      <xdr:colOff>504825</xdr:colOff>
      <xdr:row>40</xdr:row>
      <xdr:rowOff>47625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2</xdr:row>
      <xdr:rowOff>57150</xdr:rowOff>
    </xdr:from>
    <xdr:to>
      <xdr:col>1</xdr:col>
      <xdr:colOff>476250</xdr:colOff>
      <xdr:row>2</xdr:row>
      <xdr:rowOff>257175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828675" y="561975"/>
          <a:ext cx="257175" cy="200025"/>
        </a:xfrm>
        <a:prstGeom prst="downArrow">
          <a:avLst>
            <a:gd name="adj1" fmla="val 50000"/>
            <a:gd name="adj2" fmla="val 250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352424</xdr:colOff>
      <xdr:row>7</xdr:row>
      <xdr:rowOff>114300</xdr:rowOff>
    </xdr:from>
    <xdr:to>
      <xdr:col>19</xdr:col>
      <xdr:colOff>552449</xdr:colOff>
      <xdr:row>38</xdr:row>
      <xdr:rowOff>19051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447674</xdr:colOff>
      <xdr:row>42</xdr:row>
      <xdr:rowOff>142874</xdr:rowOff>
    </xdr:from>
    <xdr:to>
      <xdr:col>20</xdr:col>
      <xdr:colOff>95250</xdr:colOff>
      <xdr:row>78</xdr:row>
      <xdr:rowOff>76200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333375</xdr:colOff>
      <xdr:row>2</xdr:row>
      <xdr:rowOff>85725</xdr:rowOff>
    </xdr:from>
    <xdr:to>
      <xdr:col>15</xdr:col>
      <xdr:colOff>590550</xdr:colOff>
      <xdr:row>2</xdr:row>
      <xdr:rowOff>247650</xdr:rowOff>
    </xdr:to>
    <xdr:sp macro="" textlink="">
      <xdr:nvSpPr>
        <xdr:cNvPr id="1165" name="AutoShape 52"/>
        <xdr:cNvSpPr>
          <a:spLocks noChangeArrowheads="1"/>
        </xdr:cNvSpPr>
      </xdr:nvSpPr>
      <xdr:spPr bwMode="auto">
        <a:xfrm>
          <a:off x="8629650" y="590550"/>
          <a:ext cx="257175" cy="161925"/>
        </a:xfrm>
        <a:prstGeom prst="downArrow">
          <a:avLst>
            <a:gd name="adj1" fmla="val 50000"/>
            <a:gd name="adj2" fmla="val 250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333375</xdr:colOff>
      <xdr:row>10</xdr:row>
      <xdr:rowOff>19050</xdr:rowOff>
    </xdr:from>
    <xdr:to>
      <xdr:col>15</xdr:col>
      <xdr:colOff>590550</xdr:colOff>
      <xdr:row>10</xdr:row>
      <xdr:rowOff>180975</xdr:rowOff>
    </xdr:to>
    <xdr:sp macro="" textlink="">
      <xdr:nvSpPr>
        <xdr:cNvPr id="1166" name="AutoShape 53"/>
        <xdr:cNvSpPr>
          <a:spLocks noChangeArrowheads="1"/>
        </xdr:cNvSpPr>
      </xdr:nvSpPr>
      <xdr:spPr bwMode="auto">
        <a:xfrm>
          <a:off x="8629650" y="1943100"/>
          <a:ext cx="257175" cy="161925"/>
        </a:xfrm>
        <a:prstGeom prst="downArrow">
          <a:avLst>
            <a:gd name="adj1" fmla="val 50000"/>
            <a:gd name="adj2" fmla="val 250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333375</xdr:colOff>
      <xdr:row>18</xdr:row>
      <xdr:rowOff>152400</xdr:rowOff>
    </xdr:from>
    <xdr:to>
      <xdr:col>15</xdr:col>
      <xdr:colOff>590550</xdr:colOff>
      <xdr:row>19</xdr:row>
      <xdr:rowOff>152400</xdr:rowOff>
    </xdr:to>
    <xdr:sp macro="" textlink="">
      <xdr:nvSpPr>
        <xdr:cNvPr id="1167" name="AutoShape 54"/>
        <xdr:cNvSpPr>
          <a:spLocks noChangeArrowheads="1"/>
        </xdr:cNvSpPr>
      </xdr:nvSpPr>
      <xdr:spPr bwMode="auto">
        <a:xfrm>
          <a:off x="8629650" y="3429000"/>
          <a:ext cx="257175" cy="161925"/>
        </a:xfrm>
        <a:prstGeom prst="downArrow">
          <a:avLst>
            <a:gd name="adj1" fmla="val 50000"/>
            <a:gd name="adj2" fmla="val 250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333375</xdr:colOff>
      <xdr:row>22</xdr:row>
      <xdr:rowOff>152400</xdr:rowOff>
    </xdr:from>
    <xdr:to>
      <xdr:col>15</xdr:col>
      <xdr:colOff>590550</xdr:colOff>
      <xdr:row>23</xdr:row>
      <xdr:rowOff>152400</xdr:rowOff>
    </xdr:to>
    <xdr:sp macro="" textlink="">
      <xdr:nvSpPr>
        <xdr:cNvPr id="1168" name="AutoShape 55"/>
        <xdr:cNvSpPr>
          <a:spLocks noChangeArrowheads="1"/>
        </xdr:cNvSpPr>
      </xdr:nvSpPr>
      <xdr:spPr bwMode="auto">
        <a:xfrm>
          <a:off x="8629650" y="4076700"/>
          <a:ext cx="257175" cy="161925"/>
        </a:xfrm>
        <a:prstGeom prst="downArrow">
          <a:avLst>
            <a:gd name="adj1" fmla="val 50000"/>
            <a:gd name="adj2" fmla="val 250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oleObject" Target="../embeddings/oleObject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oleObject" Target="../embeddings/oleObject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oleObject" Target="../embeddings/oleObject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oleObject" Target="../embeddings/oleObject7.bin"/><Relationship Id="rId4" Type="http://schemas.openxmlformats.org/officeDocument/2006/relationships/oleObject" Target="../embeddings/oleObject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2"/>
  <sheetViews>
    <sheetView tabSelected="1" zoomScale="80" zoomScaleNormal="80" workbookViewId="0">
      <selection activeCell="B9" sqref="B9"/>
    </sheetView>
  </sheetViews>
  <sheetFormatPr baseColWidth="10" defaultRowHeight="12.75"/>
  <cols>
    <col min="1" max="1" width="2.5703125" customWidth="1"/>
  </cols>
  <sheetData>
    <row r="2" spans="1:10" ht="27" customHeight="1">
      <c r="A2" s="19"/>
      <c r="B2" s="94" t="s">
        <v>13</v>
      </c>
      <c r="C2" s="94"/>
      <c r="D2" s="94"/>
      <c r="E2" s="94"/>
      <c r="F2" s="94"/>
      <c r="G2" s="94"/>
      <c r="H2" s="94"/>
      <c r="I2" s="94"/>
      <c r="J2" s="94"/>
    </row>
    <row r="4" spans="1:10">
      <c r="A4" t="s">
        <v>14</v>
      </c>
      <c r="B4" s="95" t="s">
        <v>12</v>
      </c>
      <c r="C4" s="95"/>
      <c r="D4" s="95"/>
      <c r="E4" s="95"/>
      <c r="F4" s="95"/>
      <c r="G4" s="95"/>
      <c r="H4" s="95"/>
      <c r="I4" s="95"/>
      <c r="J4" s="95"/>
    </row>
    <row r="6" spans="1:10" ht="26.25" customHeight="1">
      <c r="A6" s="37" t="s">
        <v>15</v>
      </c>
      <c r="B6" s="96" t="s">
        <v>16</v>
      </c>
      <c r="C6" s="96"/>
      <c r="D6" s="96"/>
      <c r="E6" s="96"/>
      <c r="F6" s="96"/>
      <c r="G6" s="96"/>
      <c r="H6" s="96"/>
      <c r="I6" s="96"/>
      <c r="J6" s="96"/>
    </row>
    <row r="12" spans="1:10">
      <c r="C12" s="36"/>
    </row>
  </sheetData>
  <mergeCells count="3">
    <mergeCell ref="B2:J2"/>
    <mergeCell ref="B4:J4"/>
    <mergeCell ref="B6:J6"/>
  </mergeCells>
  <phoneticPr fontId="1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P43"/>
  <sheetViews>
    <sheetView workbookViewId="0">
      <selection activeCell="C4" sqref="C4"/>
    </sheetView>
  </sheetViews>
  <sheetFormatPr baseColWidth="10" defaultRowHeight="12.75"/>
  <cols>
    <col min="1" max="1" width="15" bestFit="1" customWidth="1"/>
    <col min="2" max="5" width="11.42578125" style="1"/>
    <col min="6" max="6" width="11.85546875" style="1" bestFit="1" customWidth="1"/>
    <col min="7" max="8" width="11.42578125" style="1"/>
  </cols>
  <sheetData>
    <row r="2" spans="1:16" ht="30.75" customHeight="1">
      <c r="A2" s="19"/>
      <c r="B2" s="97" t="s">
        <v>7</v>
      </c>
      <c r="C2" s="97"/>
      <c r="D2" s="97"/>
      <c r="E2" s="97"/>
      <c r="F2" s="97"/>
      <c r="G2" s="97"/>
      <c r="H2" s="97"/>
      <c r="J2" s="98" t="s">
        <v>47</v>
      </c>
      <c r="K2" s="98"/>
      <c r="L2" s="98"/>
      <c r="M2" s="98"/>
      <c r="N2" s="98"/>
      <c r="O2" s="98"/>
      <c r="P2" s="98"/>
    </row>
    <row r="3" spans="1:16" s="11" customFormat="1" ht="12.75" customHeight="1">
      <c r="B3" s="24"/>
      <c r="C3" s="24"/>
      <c r="D3" s="24"/>
      <c r="E3" s="24"/>
      <c r="F3" s="24"/>
      <c r="G3" s="24"/>
      <c r="H3" s="24"/>
    </row>
    <row r="4" spans="1:16" ht="21" customHeight="1">
      <c r="B4" s="23" t="s">
        <v>9</v>
      </c>
      <c r="C4" s="27">
        <v>25</v>
      </c>
      <c r="E4" s="92"/>
      <c r="F4" s="92"/>
      <c r="G4" s="92"/>
      <c r="H4" s="59"/>
      <c r="J4" s="99"/>
      <c r="K4" s="99"/>
      <c r="L4" s="99"/>
      <c r="N4" s="61" t="s">
        <v>23</v>
      </c>
      <c r="O4" s="3">
        <f>C4*B6</f>
        <v>2.5</v>
      </c>
      <c r="P4" s="62" t="s">
        <v>26</v>
      </c>
    </row>
    <row r="5" spans="1:16" ht="18.75" customHeight="1">
      <c r="A5" s="25"/>
      <c r="B5" s="26"/>
      <c r="E5" s="92"/>
      <c r="F5" s="92"/>
      <c r="G5" s="92"/>
      <c r="H5" s="59"/>
      <c r="J5" s="99"/>
      <c r="K5" s="99"/>
      <c r="L5" s="99"/>
      <c r="N5" s="61" t="s">
        <v>24</v>
      </c>
      <c r="O5" s="3">
        <f>C4*B6*(1-B6)</f>
        <v>2.25</v>
      </c>
      <c r="P5" s="62" t="s">
        <v>27</v>
      </c>
    </row>
    <row r="6" spans="1:16" ht="15.75">
      <c r="A6" s="35" t="s">
        <v>8</v>
      </c>
      <c r="B6" s="28">
        <v>0.1</v>
      </c>
      <c r="C6" s="21">
        <v>0.15</v>
      </c>
      <c r="D6" s="21">
        <v>0.2</v>
      </c>
      <c r="E6" s="21">
        <v>0.25</v>
      </c>
      <c r="F6" s="21">
        <v>0.3</v>
      </c>
      <c r="G6" s="21">
        <v>0.4</v>
      </c>
      <c r="H6" s="21">
        <v>0.5</v>
      </c>
      <c r="N6" s="61" t="s">
        <v>25</v>
      </c>
      <c r="O6" s="3">
        <f>O5^0.5</f>
        <v>1.5</v>
      </c>
      <c r="P6" s="1"/>
    </row>
    <row r="7" spans="1:16" ht="15.75">
      <c r="A7" s="22" t="s">
        <v>4</v>
      </c>
      <c r="B7" s="30" t="s">
        <v>5</v>
      </c>
      <c r="C7" s="17" t="s">
        <v>5</v>
      </c>
      <c r="D7" s="17" t="s">
        <v>5</v>
      </c>
      <c r="E7" s="17" t="s">
        <v>5</v>
      </c>
      <c r="F7" s="17" t="s">
        <v>5</v>
      </c>
      <c r="G7" s="17" t="s">
        <v>5</v>
      </c>
      <c r="H7" s="17" t="s">
        <v>5</v>
      </c>
    </row>
    <row r="8" spans="1:16">
      <c r="A8" s="33">
        <v>0</v>
      </c>
      <c r="B8" s="31">
        <f>IF(IF($A8&lt;=$C$4,BINOMDIST($A8,$C$4,B$6,FALSE)," " )&lt;0.000009," ",IF($A8&lt;=$C$4,BINOMDIST($A8,$C$4,B$6,FALSE)," " ))</f>
        <v>7.1789798769185287E-2</v>
      </c>
      <c r="C8" s="32">
        <f t="shared" ref="C8:H23" si="0">IF(IF($A8&lt;=$C$4,BINOMDIST($A8,$C$4,C$6,FALSE)," " )&lt;0.000009," ",IF($A8&lt;=$C$4,BINOMDIST($A8,$C$4,C$6,FALSE)," " ))</f>
        <v>1.7197809852207889E-2</v>
      </c>
      <c r="D8" s="32">
        <f t="shared" si="0"/>
        <v>3.7778931862957207E-3</v>
      </c>
      <c r="E8" s="32">
        <f t="shared" si="0"/>
        <v>7.5254345816500089E-4</v>
      </c>
      <c r="F8" s="32">
        <f t="shared" si="0"/>
        <v>1.3410686196639639E-4</v>
      </c>
      <c r="G8" s="32" t="str">
        <f t="shared" si="0"/>
        <v xml:space="preserve"> </v>
      </c>
      <c r="H8" s="32" t="str">
        <f t="shared" si="0"/>
        <v xml:space="preserve"> </v>
      </c>
    </row>
    <row r="9" spans="1:16">
      <c r="A9" s="33">
        <v>1</v>
      </c>
      <c r="B9" s="31">
        <f t="shared" ref="B9:H38" si="1">IF(IF($A9&lt;=$C$4,BINOMDIST($A9,$C$4,B$6,FALSE)," " )&lt;0.000009," ",IF($A9&lt;=$C$4,BINOMDIST($A9,$C$4,B$6,FALSE)," " ))</f>
        <v>0.1994161076921814</v>
      </c>
      <c r="C9" s="32">
        <f t="shared" si="0"/>
        <v>7.5872690524446576E-2</v>
      </c>
      <c r="D9" s="32">
        <f t="shared" si="0"/>
        <v>2.3611832414348249E-2</v>
      </c>
      <c r="E9" s="32">
        <f t="shared" si="0"/>
        <v>6.2711954847083405E-3</v>
      </c>
      <c r="F9" s="32">
        <f t="shared" si="0"/>
        <v>1.4368592353542456E-3</v>
      </c>
      <c r="G9" s="32">
        <f t="shared" si="0"/>
        <v>4.7383813383216124E-5</v>
      </c>
      <c r="H9" s="32" t="str">
        <f t="shared" si="0"/>
        <v xml:space="preserve"> </v>
      </c>
    </row>
    <row r="10" spans="1:16">
      <c r="A10" s="33">
        <v>2</v>
      </c>
      <c r="B10" s="31">
        <f t="shared" si="1"/>
        <v>0.26588814358957524</v>
      </c>
      <c r="C10" s="32">
        <f t="shared" si="0"/>
        <v>0.16067157993412221</v>
      </c>
      <c r="D10" s="32">
        <f t="shared" si="0"/>
        <v>7.0835497243044776E-2</v>
      </c>
      <c r="E10" s="32">
        <f t="shared" si="0"/>
        <v>2.5084781938833359E-2</v>
      </c>
      <c r="F10" s="32">
        <f t="shared" si="0"/>
        <v>7.3895617818218289E-3</v>
      </c>
      <c r="G10" s="32">
        <f t="shared" si="0"/>
        <v>3.7907050706572899E-4</v>
      </c>
      <c r="H10" s="32" t="str">
        <f t="shared" si="0"/>
        <v xml:space="preserve"> </v>
      </c>
    </row>
    <row r="11" spans="1:16">
      <c r="A11" s="33">
        <v>3</v>
      </c>
      <c r="B11" s="31">
        <f t="shared" si="1"/>
        <v>0.22649730750223079</v>
      </c>
      <c r="C11" s="32">
        <f t="shared" si="0"/>
        <v>0.2173791963814595</v>
      </c>
      <c r="D11" s="32">
        <f t="shared" si="0"/>
        <v>0.13576803638250251</v>
      </c>
      <c r="E11" s="32">
        <f t="shared" si="0"/>
        <v>6.410555384368527E-2</v>
      </c>
      <c r="F11" s="32">
        <f t="shared" si="0"/>
        <v>2.4279988711700302E-2</v>
      </c>
      <c r="G11" s="32">
        <f t="shared" si="0"/>
        <v>1.9374714805581704E-3</v>
      </c>
      <c r="H11" s="32">
        <f t="shared" si="0"/>
        <v>6.8545341491699219E-5</v>
      </c>
    </row>
    <row r="12" spans="1:16">
      <c r="A12" s="33">
        <v>4</v>
      </c>
      <c r="B12" s="31">
        <f t="shared" si="1"/>
        <v>0.13841502125136335</v>
      </c>
      <c r="C12" s="32">
        <f t="shared" si="0"/>
        <v>0.21098569060553418</v>
      </c>
      <c r="D12" s="32">
        <f t="shared" si="0"/>
        <v>0.18668105002594093</v>
      </c>
      <c r="E12" s="32">
        <f t="shared" si="0"/>
        <v>0.11752684871342296</v>
      </c>
      <c r="F12" s="32">
        <f t="shared" si="0"/>
        <v>5.7231401963293599E-2</v>
      </c>
      <c r="G12" s="32">
        <f t="shared" si="0"/>
        <v>7.1040620953799578E-3</v>
      </c>
      <c r="H12" s="32">
        <f t="shared" si="0"/>
        <v>3.769993782043457E-4</v>
      </c>
    </row>
    <row r="13" spans="1:16">
      <c r="A13" s="33">
        <v>5</v>
      </c>
      <c r="B13" s="31">
        <f t="shared" si="1"/>
        <v>6.459367658396957E-2</v>
      </c>
      <c r="C13" s="32">
        <f t="shared" si="0"/>
        <v>0.15637762950763123</v>
      </c>
      <c r="D13" s="32">
        <f t="shared" si="0"/>
        <v>0.19601510252723792</v>
      </c>
      <c r="E13" s="32">
        <f t="shared" si="0"/>
        <v>0.16453758819879219</v>
      </c>
      <c r="F13" s="32">
        <f t="shared" si="0"/>
        <v>0.10301652353392846</v>
      </c>
      <c r="G13" s="32">
        <f t="shared" si="0"/>
        <v>1.9891373867063918E-2</v>
      </c>
      <c r="H13" s="32">
        <f t="shared" si="0"/>
        <v>1.5833973884582517E-3</v>
      </c>
    </row>
    <row r="14" spans="1:16">
      <c r="A14" s="33">
        <v>6</v>
      </c>
      <c r="B14" s="31">
        <f t="shared" si="1"/>
        <v>2.3923583919988698E-2</v>
      </c>
      <c r="C14" s="32">
        <f t="shared" si="0"/>
        <v>9.1986840886841878E-2</v>
      </c>
      <c r="D14" s="32">
        <f t="shared" si="0"/>
        <v>0.16334591877269836</v>
      </c>
      <c r="E14" s="32">
        <f t="shared" si="0"/>
        <v>0.18281954244310253</v>
      </c>
      <c r="F14" s="32">
        <f t="shared" si="0"/>
        <v>0.14716646219132623</v>
      </c>
      <c r="G14" s="32">
        <f t="shared" si="0"/>
        <v>4.4203053037919798E-2</v>
      </c>
      <c r="H14" s="32">
        <f t="shared" si="0"/>
        <v>5.2779912948608416E-3</v>
      </c>
    </row>
    <row r="15" spans="1:16">
      <c r="A15" s="33">
        <v>7</v>
      </c>
      <c r="B15" s="31">
        <f t="shared" si="1"/>
        <v>7.2150491187267718E-3</v>
      </c>
      <c r="C15" s="32">
        <f t="shared" si="0"/>
        <v>4.4060923786134375E-2</v>
      </c>
      <c r="D15" s="32">
        <f t="shared" si="0"/>
        <v>0.11084187345290238</v>
      </c>
      <c r="E15" s="32">
        <f t="shared" si="0"/>
        <v>0.16540815744852133</v>
      </c>
      <c r="F15" s="32">
        <f t="shared" si="0"/>
        <v>0.17119363969195106</v>
      </c>
      <c r="G15" s="32">
        <f t="shared" si="0"/>
        <v>7.998647692575965E-2</v>
      </c>
      <c r="H15" s="32">
        <f t="shared" si="0"/>
        <v>1.4325976371765147E-2</v>
      </c>
    </row>
    <row r="16" spans="1:16">
      <c r="A16" s="33">
        <v>8</v>
      </c>
      <c r="B16" s="31">
        <f t="shared" si="1"/>
        <v>1.8037622796816908E-3</v>
      </c>
      <c r="C16" s="32">
        <f t="shared" si="0"/>
        <v>1.7494778562141579E-2</v>
      </c>
      <c r="D16" s="32">
        <f t="shared" si="0"/>
        <v>6.2348553817257624E-2</v>
      </c>
      <c r="E16" s="32">
        <f t="shared" si="0"/>
        <v>0.12405611808639096</v>
      </c>
      <c r="F16" s="32">
        <f t="shared" si="0"/>
        <v>0.16507958113152421</v>
      </c>
      <c r="G16" s="32">
        <f t="shared" si="0"/>
        <v>0.11997971538863943</v>
      </c>
      <c r="H16" s="32">
        <f t="shared" si="0"/>
        <v>3.2233446836471571E-2</v>
      </c>
    </row>
    <row r="17" spans="1:8">
      <c r="A17" s="33">
        <v>9</v>
      </c>
      <c r="B17" s="31">
        <f t="shared" si="1"/>
        <v>3.7856739203195942E-4</v>
      </c>
      <c r="C17" s="32">
        <f t="shared" si="0"/>
        <v>5.8315928540471846E-3</v>
      </c>
      <c r="D17" s="32">
        <f t="shared" si="0"/>
        <v>2.9442372635927232E-2</v>
      </c>
      <c r="E17" s="32">
        <f t="shared" si="0"/>
        <v>7.8109407684023899E-2</v>
      </c>
      <c r="F17" s="32">
        <f t="shared" si="0"/>
        <v>0.13363585139218628</v>
      </c>
      <c r="G17" s="32">
        <f t="shared" si="0"/>
        <v>0.15108556752643482</v>
      </c>
      <c r="H17" s="32">
        <f t="shared" si="0"/>
        <v>6.0885399580001859E-2</v>
      </c>
    </row>
    <row r="18" spans="1:8">
      <c r="A18" s="33">
        <v>10</v>
      </c>
      <c r="B18" s="31">
        <f t="shared" si="1"/>
        <v>6.730086969457071E-5</v>
      </c>
      <c r="C18" s="32">
        <f t="shared" si="0"/>
        <v>1.646567394083914E-3</v>
      </c>
      <c r="D18" s="32">
        <f t="shared" si="0"/>
        <v>1.1776949054370878E-2</v>
      </c>
      <c r="E18" s="32">
        <f t="shared" si="0"/>
        <v>4.1658350764812731E-2</v>
      </c>
      <c r="F18" s="32">
        <f t="shared" si="0"/>
        <v>9.163601238321345E-2</v>
      </c>
      <c r="G18" s="32">
        <f t="shared" si="0"/>
        <v>0.16115793869486386</v>
      </c>
      <c r="H18" s="32">
        <f t="shared" si="0"/>
        <v>9.7416639328002957E-2</v>
      </c>
    </row>
    <row r="19" spans="1:8">
      <c r="A19" s="33">
        <v>11</v>
      </c>
      <c r="B19" s="31">
        <f t="shared" si="1"/>
        <v>1.0197101468874341E-5</v>
      </c>
      <c r="C19" s="32">
        <f t="shared" si="0"/>
        <v>3.9623279536778752E-4</v>
      </c>
      <c r="D19" s="32">
        <f t="shared" si="0"/>
        <v>4.0148689958082575E-3</v>
      </c>
      <c r="E19" s="32">
        <f t="shared" si="0"/>
        <v>1.8935613984005784E-2</v>
      </c>
      <c r="F19" s="32">
        <f t="shared" si="0"/>
        <v>5.3553513730449434E-2</v>
      </c>
      <c r="G19" s="32">
        <f t="shared" si="0"/>
        <v>0.14650721699533065</v>
      </c>
      <c r="H19" s="32">
        <f t="shared" si="0"/>
        <v>0.13284087181091311</v>
      </c>
    </row>
    <row r="20" spans="1:8">
      <c r="A20" s="33">
        <v>12</v>
      </c>
      <c r="B20" s="31" t="str">
        <f t="shared" si="1"/>
        <v xml:space="preserve"> </v>
      </c>
      <c r="C20" s="32">
        <f t="shared" si="0"/>
        <v>8.1577340222779659E-5</v>
      </c>
      <c r="D20" s="32">
        <f t="shared" si="0"/>
        <v>1.1710034571107428E-3</v>
      </c>
      <c r="E20" s="32">
        <f t="shared" si="0"/>
        <v>7.3638498826689323E-3</v>
      </c>
      <c r="F20" s="32">
        <f t="shared" si="0"/>
        <v>2.6776756865224679E-2</v>
      </c>
      <c r="G20" s="32">
        <f t="shared" si="0"/>
        <v>0.11395005766303512</v>
      </c>
      <c r="H20" s="32">
        <f t="shared" si="0"/>
        <v>0.15498101711273218</v>
      </c>
    </row>
    <row r="21" spans="1:8">
      <c r="A21" s="33">
        <v>13</v>
      </c>
      <c r="B21" s="31" t="str">
        <f t="shared" si="1"/>
        <v xml:space="preserve"> </v>
      </c>
      <c r="C21" s="32">
        <f t="shared" si="0"/>
        <v>1.4396001215784618E-5</v>
      </c>
      <c r="D21" s="32">
        <f t="shared" si="0"/>
        <v>2.9275086427768592E-4</v>
      </c>
      <c r="E21" s="32">
        <f t="shared" si="0"/>
        <v>2.4546166275563092E-3</v>
      </c>
      <c r="F21" s="32">
        <f t="shared" si="0"/>
        <v>1.147575294223915E-2</v>
      </c>
      <c r="G21" s="32">
        <f t="shared" si="0"/>
        <v>7.5966705108690011E-2</v>
      </c>
      <c r="H21" s="32">
        <f t="shared" si="0"/>
        <v>0.15498101711273218</v>
      </c>
    </row>
    <row r="22" spans="1:8">
      <c r="A22" s="33">
        <v>14</v>
      </c>
      <c r="B22" s="31" t="str">
        <f t="shared" si="1"/>
        <v xml:space="preserve"> </v>
      </c>
      <c r="C22" s="32" t="str">
        <f t="shared" si="0"/>
        <v xml:space="preserve"> </v>
      </c>
      <c r="D22" s="32">
        <f t="shared" si="0"/>
        <v>6.2732328059503942E-5</v>
      </c>
      <c r="E22" s="32">
        <f t="shared" si="0"/>
        <v>7.0131903644465952E-4</v>
      </c>
      <c r="F22" s="32">
        <f t="shared" si="0"/>
        <v>4.2155827134756057E-3</v>
      </c>
      <c r="G22" s="32">
        <f t="shared" si="0"/>
        <v>4.3409545776394318E-2</v>
      </c>
      <c r="H22" s="32">
        <f t="shared" si="0"/>
        <v>0.13284087181091311</v>
      </c>
    </row>
    <row r="23" spans="1:8">
      <c r="A23" s="33">
        <v>15</v>
      </c>
      <c r="B23" s="31" t="str">
        <f t="shared" si="1"/>
        <v xml:space="preserve"> </v>
      </c>
      <c r="C23" s="32" t="str">
        <f t="shared" si="0"/>
        <v xml:space="preserve"> </v>
      </c>
      <c r="D23" s="32">
        <f t="shared" si="0"/>
        <v>1.150092681090906E-5</v>
      </c>
      <c r="E23" s="32">
        <f t="shared" si="0"/>
        <v>1.7143354224202789E-4</v>
      </c>
      <c r="F23" s="32">
        <f t="shared" si="0"/>
        <v>1.3248974242351906E-3</v>
      </c>
      <c r="G23" s="32">
        <f t="shared" si="0"/>
        <v>2.1222444601792768E-2</v>
      </c>
      <c r="H23" s="32">
        <f t="shared" si="0"/>
        <v>9.7416639328002957E-2</v>
      </c>
    </row>
    <row r="24" spans="1:8">
      <c r="A24" s="33">
        <v>16</v>
      </c>
      <c r="B24" s="31" t="str">
        <f t="shared" si="1"/>
        <v xml:space="preserve"> </v>
      </c>
      <c r="C24" s="32" t="str">
        <f t="shared" si="1"/>
        <v xml:space="preserve"> </v>
      </c>
      <c r="D24" s="32" t="str">
        <f t="shared" si="1"/>
        <v xml:space="preserve"> </v>
      </c>
      <c r="E24" s="32">
        <f t="shared" si="1"/>
        <v>3.5715321300422472E-5</v>
      </c>
      <c r="F24" s="32">
        <f t="shared" si="1"/>
        <v>3.5488323863442609E-4</v>
      </c>
      <c r="G24" s="32">
        <f t="shared" si="1"/>
        <v>8.8426852507469938E-3</v>
      </c>
      <c r="H24" s="32">
        <f t="shared" si="1"/>
        <v>6.0885399580001859E-2</v>
      </c>
    </row>
    <row r="25" spans="1:8">
      <c r="A25" s="33">
        <v>17</v>
      </c>
      <c r="B25" s="31" t="str">
        <f t="shared" si="1"/>
        <v xml:space="preserve"> </v>
      </c>
      <c r="C25" s="32" t="str">
        <f t="shared" si="1"/>
        <v xml:space="preserve"> </v>
      </c>
      <c r="D25" s="32" t="str">
        <f t="shared" si="1"/>
        <v xml:space="preserve"> </v>
      </c>
      <c r="E25" s="32" t="str">
        <f t="shared" si="1"/>
        <v xml:space="preserve"> </v>
      </c>
      <c r="F25" s="32">
        <f t="shared" si="1"/>
        <v>8.0519726412853012E-5</v>
      </c>
      <c r="G25" s="32">
        <f t="shared" si="1"/>
        <v>3.1209477355577642E-3</v>
      </c>
      <c r="H25" s="32">
        <f t="shared" si="1"/>
        <v>3.2233446836471571E-2</v>
      </c>
    </row>
    <row r="26" spans="1:8">
      <c r="A26" s="33">
        <v>18</v>
      </c>
      <c r="B26" s="31" t="str">
        <f t="shared" si="1"/>
        <v xml:space="preserve"> </v>
      </c>
      <c r="C26" s="32" t="str">
        <f t="shared" si="1"/>
        <v xml:space="preserve"> </v>
      </c>
      <c r="D26" s="32" t="str">
        <f t="shared" si="1"/>
        <v xml:space="preserve"> </v>
      </c>
      <c r="E26" s="32" t="str">
        <f t="shared" si="1"/>
        <v xml:space="preserve"> </v>
      </c>
      <c r="F26" s="32">
        <f t="shared" si="1"/>
        <v>1.5337090745305339E-5</v>
      </c>
      <c r="G26" s="32">
        <f t="shared" si="1"/>
        <v>9.2472525498007746E-4</v>
      </c>
      <c r="H26" s="32">
        <f t="shared" si="1"/>
        <v>1.4325976371765147E-2</v>
      </c>
    </row>
    <row r="27" spans="1:8">
      <c r="A27" s="33">
        <v>19</v>
      </c>
      <c r="B27" s="31" t="str">
        <f t="shared" si="1"/>
        <v xml:space="preserve"> </v>
      </c>
      <c r="C27" s="32" t="str">
        <f t="shared" si="1"/>
        <v xml:space="preserve"> </v>
      </c>
      <c r="D27" s="32" t="str">
        <f t="shared" si="1"/>
        <v xml:space="preserve"> </v>
      </c>
      <c r="E27" s="32" t="str">
        <f t="shared" si="1"/>
        <v xml:space="preserve"> </v>
      </c>
      <c r="F27" s="32" t="str">
        <f t="shared" si="1"/>
        <v xml:space="preserve"> </v>
      </c>
      <c r="G27" s="32">
        <f t="shared" si="1"/>
        <v>2.2712550122317668E-4</v>
      </c>
      <c r="H27" s="32">
        <f t="shared" si="1"/>
        <v>5.2779912948608416E-3</v>
      </c>
    </row>
    <row r="28" spans="1:8">
      <c r="A28" s="33">
        <v>20</v>
      </c>
      <c r="B28" s="31" t="str">
        <f t="shared" si="1"/>
        <v xml:space="preserve"> </v>
      </c>
      <c r="C28" s="32" t="str">
        <f t="shared" si="1"/>
        <v xml:space="preserve"> </v>
      </c>
      <c r="D28" s="32" t="str">
        <f t="shared" si="1"/>
        <v xml:space="preserve"> </v>
      </c>
      <c r="E28" s="32" t="str">
        <f t="shared" si="1"/>
        <v xml:space="preserve"> </v>
      </c>
      <c r="F28" s="32" t="str">
        <f t="shared" si="1"/>
        <v xml:space="preserve"> </v>
      </c>
      <c r="G28" s="32">
        <f t="shared" si="1"/>
        <v>4.5425100244635468E-5</v>
      </c>
      <c r="H28" s="32">
        <f t="shared" si="1"/>
        <v>1.5833973884582517E-3</v>
      </c>
    </row>
    <row r="29" spans="1:8">
      <c r="A29" s="33">
        <v>21</v>
      </c>
      <c r="B29" s="31" t="str">
        <f t="shared" si="1"/>
        <v xml:space="preserve"> </v>
      </c>
      <c r="C29" s="32" t="str">
        <f t="shared" si="1"/>
        <v xml:space="preserve"> </v>
      </c>
      <c r="D29" s="32" t="str">
        <f t="shared" si="1"/>
        <v xml:space="preserve"> </v>
      </c>
      <c r="E29" s="32" t="str">
        <f t="shared" si="1"/>
        <v xml:space="preserve"> </v>
      </c>
      <c r="F29" s="32" t="str">
        <f t="shared" si="1"/>
        <v xml:space="preserve"> </v>
      </c>
      <c r="G29" s="32" t="str">
        <f t="shared" si="1"/>
        <v xml:space="preserve"> </v>
      </c>
      <c r="H29" s="32">
        <f t="shared" si="1"/>
        <v>3.769993782043457E-4</v>
      </c>
    </row>
    <row r="30" spans="1:8">
      <c r="A30" s="33">
        <v>22</v>
      </c>
      <c r="B30" s="31" t="str">
        <f t="shared" si="1"/>
        <v xml:space="preserve"> </v>
      </c>
      <c r="C30" s="32" t="str">
        <f t="shared" si="1"/>
        <v xml:space="preserve"> </v>
      </c>
      <c r="D30" s="32" t="str">
        <f t="shared" si="1"/>
        <v xml:space="preserve"> </v>
      </c>
      <c r="E30" s="32" t="str">
        <f t="shared" si="1"/>
        <v xml:space="preserve"> </v>
      </c>
      <c r="F30" s="32" t="str">
        <f t="shared" si="1"/>
        <v xml:space="preserve"> </v>
      </c>
      <c r="G30" s="32" t="str">
        <f t="shared" si="1"/>
        <v xml:space="preserve"> </v>
      </c>
      <c r="H30" s="32">
        <f t="shared" si="1"/>
        <v>6.8545341491699219E-5</v>
      </c>
    </row>
    <row r="31" spans="1:8">
      <c r="A31" s="33">
        <v>23</v>
      </c>
      <c r="B31" s="31" t="str">
        <f t="shared" si="1"/>
        <v xml:space="preserve"> </v>
      </c>
      <c r="C31" s="32" t="str">
        <f t="shared" si="1"/>
        <v xml:space="preserve"> </v>
      </c>
      <c r="D31" s="32" t="str">
        <f t="shared" si="1"/>
        <v xml:space="preserve"> </v>
      </c>
      <c r="E31" s="32" t="str">
        <f t="shared" si="1"/>
        <v xml:space="preserve"> </v>
      </c>
      <c r="F31" s="32" t="str">
        <f t="shared" si="1"/>
        <v xml:space="preserve"> </v>
      </c>
      <c r="G31" s="32" t="str">
        <f t="shared" si="1"/>
        <v xml:space="preserve"> </v>
      </c>
      <c r="H31" s="32" t="str">
        <f t="shared" si="1"/>
        <v xml:space="preserve"> </v>
      </c>
    </row>
    <row r="32" spans="1:8">
      <c r="A32" s="33">
        <v>24</v>
      </c>
      <c r="B32" s="31" t="str">
        <f t="shared" si="1"/>
        <v xml:space="preserve"> </v>
      </c>
      <c r="C32" s="32" t="str">
        <f t="shared" si="1"/>
        <v xml:space="preserve"> </v>
      </c>
      <c r="D32" s="32" t="str">
        <f t="shared" si="1"/>
        <v xml:space="preserve"> </v>
      </c>
      <c r="E32" s="32" t="str">
        <f t="shared" si="1"/>
        <v xml:space="preserve"> </v>
      </c>
      <c r="F32" s="32" t="str">
        <f t="shared" si="1"/>
        <v xml:space="preserve"> </v>
      </c>
      <c r="G32" s="32" t="str">
        <f t="shared" si="1"/>
        <v xml:space="preserve"> </v>
      </c>
      <c r="H32" s="32" t="str">
        <f t="shared" si="1"/>
        <v xml:space="preserve"> </v>
      </c>
    </row>
    <row r="33" spans="1:8">
      <c r="A33" s="33">
        <v>25</v>
      </c>
      <c r="B33" s="31" t="str">
        <f t="shared" si="1"/>
        <v xml:space="preserve"> </v>
      </c>
      <c r="C33" s="32" t="str">
        <f t="shared" si="1"/>
        <v xml:space="preserve"> </v>
      </c>
      <c r="D33" s="32" t="str">
        <f t="shared" si="1"/>
        <v xml:space="preserve"> </v>
      </c>
      <c r="E33" s="32" t="str">
        <f t="shared" si="1"/>
        <v xml:space="preserve"> </v>
      </c>
      <c r="F33" s="32" t="str">
        <f t="shared" si="1"/>
        <v xml:space="preserve"> </v>
      </c>
      <c r="G33" s="32" t="str">
        <f t="shared" si="1"/>
        <v xml:space="preserve"> </v>
      </c>
      <c r="H33" s="32" t="str">
        <f t="shared" si="1"/>
        <v xml:space="preserve"> </v>
      </c>
    </row>
    <row r="34" spans="1:8">
      <c r="A34" s="33">
        <v>26</v>
      </c>
      <c r="B34" s="31" t="str">
        <f t="shared" si="1"/>
        <v xml:space="preserve"> </v>
      </c>
      <c r="C34" s="32" t="str">
        <f t="shared" si="1"/>
        <v xml:space="preserve"> </v>
      </c>
      <c r="D34" s="32" t="str">
        <f t="shared" si="1"/>
        <v xml:space="preserve"> </v>
      </c>
      <c r="E34" s="32" t="str">
        <f t="shared" si="1"/>
        <v xml:space="preserve"> </v>
      </c>
      <c r="F34" s="32" t="str">
        <f t="shared" si="1"/>
        <v xml:space="preserve"> </v>
      </c>
      <c r="G34" s="32" t="str">
        <f t="shared" si="1"/>
        <v xml:space="preserve"> </v>
      </c>
      <c r="H34" s="32" t="str">
        <f t="shared" si="1"/>
        <v xml:space="preserve"> </v>
      </c>
    </row>
    <row r="35" spans="1:8">
      <c r="A35" s="33">
        <v>27</v>
      </c>
      <c r="B35" s="31" t="str">
        <f t="shared" si="1"/>
        <v xml:space="preserve"> </v>
      </c>
      <c r="C35" s="32" t="str">
        <f t="shared" si="1"/>
        <v xml:space="preserve"> </v>
      </c>
      <c r="D35" s="32" t="str">
        <f t="shared" si="1"/>
        <v xml:space="preserve"> </v>
      </c>
      <c r="E35" s="32" t="str">
        <f t="shared" si="1"/>
        <v xml:space="preserve"> </v>
      </c>
      <c r="F35" s="32" t="str">
        <f t="shared" si="1"/>
        <v xml:space="preserve"> </v>
      </c>
      <c r="G35" s="32" t="str">
        <f t="shared" si="1"/>
        <v xml:space="preserve"> </v>
      </c>
      <c r="H35" s="32" t="str">
        <f t="shared" si="1"/>
        <v xml:space="preserve"> </v>
      </c>
    </row>
    <row r="36" spans="1:8">
      <c r="A36" s="33">
        <v>28</v>
      </c>
      <c r="B36" s="31" t="str">
        <f t="shared" si="1"/>
        <v xml:space="preserve"> </v>
      </c>
      <c r="C36" s="32" t="str">
        <f t="shared" si="1"/>
        <v xml:space="preserve"> </v>
      </c>
      <c r="D36" s="32" t="str">
        <f t="shared" si="1"/>
        <v xml:space="preserve"> </v>
      </c>
      <c r="E36" s="32" t="str">
        <f t="shared" si="1"/>
        <v xml:space="preserve"> </v>
      </c>
      <c r="F36" s="32" t="str">
        <f t="shared" si="1"/>
        <v xml:space="preserve"> </v>
      </c>
      <c r="G36" s="32" t="str">
        <f t="shared" si="1"/>
        <v xml:space="preserve"> </v>
      </c>
      <c r="H36" s="32" t="str">
        <f t="shared" si="1"/>
        <v xml:space="preserve"> </v>
      </c>
    </row>
    <row r="37" spans="1:8">
      <c r="A37" s="33">
        <v>29</v>
      </c>
      <c r="B37" s="31" t="str">
        <f t="shared" si="1"/>
        <v xml:space="preserve"> </v>
      </c>
      <c r="C37" s="32" t="str">
        <f t="shared" si="1"/>
        <v xml:space="preserve"> </v>
      </c>
      <c r="D37" s="32" t="str">
        <f t="shared" si="1"/>
        <v xml:space="preserve"> </v>
      </c>
      <c r="E37" s="32" t="str">
        <f t="shared" si="1"/>
        <v xml:space="preserve"> </v>
      </c>
      <c r="F37" s="32" t="str">
        <f t="shared" si="1"/>
        <v xml:space="preserve"> </v>
      </c>
      <c r="G37" s="32" t="str">
        <f t="shared" si="1"/>
        <v xml:space="preserve"> </v>
      </c>
      <c r="H37" s="32" t="str">
        <f t="shared" si="1"/>
        <v xml:space="preserve"> </v>
      </c>
    </row>
    <row r="38" spans="1:8">
      <c r="A38" s="15">
        <v>30</v>
      </c>
      <c r="B38" s="31" t="str">
        <f t="shared" si="1"/>
        <v xml:space="preserve"> </v>
      </c>
      <c r="C38" s="32" t="str">
        <f t="shared" si="1"/>
        <v xml:space="preserve"> </v>
      </c>
      <c r="D38" s="32" t="str">
        <f t="shared" si="1"/>
        <v xml:space="preserve"> </v>
      </c>
      <c r="E38" s="32" t="str">
        <f t="shared" si="1"/>
        <v xml:space="preserve"> </v>
      </c>
      <c r="F38" s="32" t="str">
        <f t="shared" si="1"/>
        <v xml:space="preserve"> </v>
      </c>
      <c r="G38" s="32" t="str">
        <f t="shared" si="1"/>
        <v xml:space="preserve"> </v>
      </c>
      <c r="H38" s="32" t="str">
        <f t="shared" si="1"/>
        <v xml:space="preserve"> </v>
      </c>
    </row>
    <row r="39" spans="1:8">
      <c r="B39" s="3"/>
      <c r="C39" s="3"/>
      <c r="D39" s="3"/>
      <c r="E39" s="3"/>
      <c r="F39" s="3"/>
      <c r="G39" s="3"/>
      <c r="H39" s="3"/>
    </row>
    <row r="40" spans="1:8">
      <c r="D40" s="3"/>
      <c r="E40" s="3"/>
      <c r="F40" s="3"/>
      <c r="G40" s="3"/>
      <c r="H40" s="3"/>
    </row>
    <row r="41" spans="1:8">
      <c r="D41" s="3"/>
      <c r="E41" s="3"/>
      <c r="F41" s="3"/>
      <c r="G41" s="3"/>
      <c r="H41" s="3"/>
    </row>
    <row r="43" spans="1:8">
      <c r="A43" s="65"/>
      <c r="B43" s="66"/>
    </row>
  </sheetData>
  <mergeCells count="3">
    <mergeCell ref="B2:H2"/>
    <mergeCell ref="J2:P2"/>
    <mergeCell ref="J4:L5"/>
  </mergeCells>
  <phoneticPr fontId="10" type="noConversion"/>
  <pageMargins left="0.78740157499999996" right="0.78740157499999996" top="0.984251969" bottom="0.984251969" header="0.4921259845" footer="0.4921259845"/>
  <pageSetup orientation="portrait" r:id="rId1"/>
  <headerFooter alignWithMargins="0"/>
  <drawing r:id="rId2"/>
  <legacyDrawing r:id="rId3"/>
  <oleObjects>
    <oleObject progId="Equation.3" shapeId="1025" r:id="rId4"/>
  </oleObjects>
</worksheet>
</file>

<file path=xl/worksheets/sheet3.xml><?xml version="1.0" encoding="utf-8"?>
<worksheet xmlns="http://schemas.openxmlformats.org/spreadsheetml/2006/main" xmlns:r="http://schemas.openxmlformats.org/officeDocument/2006/relationships">
  <dimension ref="A2:S44"/>
  <sheetViews>
    <sheetView zoomScaleNormal="100" workbookViewId="0">
      <selection activeCell="B4" sqref="B4"/>
    </sheetView>
  </sheetViews>
  <sheetFormatPr baseColWidth="10" defaultColWidth="9.140625" defaultRowHeight="12.75"/>
  <cols>
    <col min="1" max="1" width="9.140625" customWidth="1"/>
    <col min="2" max="2" width="10.5703125" style="1" bestFit="1" customWidth="1"/>
    <col min="3" max="7" width="9.140625" style="1" customWidth="1"/>
    <col min="8" max="8" width="13.28515625" style="1" customWidth="1"/>
  </cols>
  <sheetData>
    <row r="2" spans="1:19" ht="27" customHeight="1">
      <c r="A2" s="97" t="s">
        <v>19</v>
      </c>
      <c r="B2" s="97"/>
      <c r="C2" s="97"/>
      <c r="D2" s="97"/>
      <c r="E2" s="97"/>
      <c r="F2" s="97"/>
      <c r="G2" s="97"/>
      <c r="H2" s="97"/>
      <c r="J2" s="98" t="s">
        <v>49</v>
      </c>
      <c r="K2" s="96"/>
      <c r="L2" s="96"/>
      <c r="M2" s="96"/>
      <c r="N2" s="96"/>
      <c r="O2" s="96"/>
      <c r="P2" s="96"/>
      <c r="Q2" s="96"/>
      <c r="R2" s="96"/>
      <c r="S2" s="96"/>
    </row>
    <row r="3" spans="1:19" s="54" customFormat="1" ht="22.5" customHeight="1">
      <c r="A3" s="53"/>
      <c r="B3" s="53"/>
      <c r="C3" s="53"/>
      <c r="D3" s="53"/>
      <c r="E3" s="53"/>
      <c r="F3" s="53"/>
      <c r="G3" s="53"/>
      <c r="H3" s="53"/>
    </row>
    <row r="4" spans="1:19" s="54" customFormat="1">
      <c r="A4" s="55" t="s">
        <v>20</v>
      </c>
      <c r="B4" s="56">
        <v>40</v>
      </c>
      <c r="C4" s="53"/>
      <c r="D4" s="63" t="s">
        <v>28</v>
      </c>
      <c r="E4" s="93">
        <f>B6/B4</f>
        <v>0.125</v>
      </c>
      <c r="F4" s="53"/>
      <c r="G4" s="53"/>
      <c r="H4" s="53"/>
      <c r="J4" s="101"/>
      <c r="K4" s="101"/>
      <c r="L4" s="101"/>
      <c r="M4" s="101"/>
      <c r="N4" s="101"/>
      <c r="O4" s="67"/>
      <c r="P4" s="61" t="s">
        <v>23</v>
      </c>
      <c r="Q4" s="3">
        <f>B5*E4</f>
        <v>2.5</v>
      </c>
      <c r="R4" s="62" t="s">
        <v>26</v>
      </c>
      <c r="S4" s="1"/>
    </row>
    <row r="5" spans="1:19" s="54" customFormat="1">
      <c r="A5" s="55" t="s">
        <v>21</v>
      </c>
      <c r="B5" s="56">
        <v>20</v>
      </c>
      <c r="C5" s="53"/>
      <c r="D5" s="53"/>
      <c r="E5" s="53"/>
      <c r="F5" s="53"/>
      <c r="G5" s="53"/>
      <c r="H5" s="53"/>
      <c r="J5" s="101"/>
      <c r="K5" s="101"/>
      <c r="L5" s="101"/>
      <c r="M5" s="101"/>
      <c r="N5" s="101"/>
      <c r="O5" s="67"/>
      <c r="P5" s="61" t="s">
        <v>24</v>
      </c>
      <c r="Q5" s="3">
        <f>B5*E4*(1-E4)*(B4-B5)/(B4-1)</f>
        <v>1.1217948717948718</v>
      </c>
      <c r="R5" s="100" t="s">
        <v>29</v>
      </c>
      <c r="S5" s="100"/>
    </row>
    <row r="6" spans="1:19">
      <c r="A6" s="55" t="s">
        <v>22</v>
      </c>
      <c r="B6" s="29">
        <v>5</v>
      </c>
      <c r="C6" s="18">
        <v>6</v>
      </c>
      <c r="D6" s="18">
        <v>7</v>
      </c>
      <c r="E6" s="18">
        <v>8</v>
      </c>
      <c r="F6" s="18">
        <v>9</v>
      </c>
      <c r="G6" s="18">
        <v>10</v>
      </c>
      <c r="H6" s="18">
        <v>11</v>
      </c>
      <c r="J6" s="101"/>
      <c r="K6" s="101"/>
      <c r="L6" s="101"/>
      <c r="M6" s="101"/>
      <c r="N6" s="101"/>
      <c r="O6" s="67"/>
      <c r="P6" s="61" t="s">
        <v>25</v>
      </c>
      <c r="Q6" s="3">
        <f>Q5^0.5</f>
        <v>1.0591481821704043</v>
      </c>
      <c r="R6" s="1"/>
      <c r="S6" s="1"/>
    </row>
    <row r="7" spans="1:19">
      <c r="A7" s="16" t="s">
        <v>4</v>
      </c>
      <c r="B7" s="30" t="s">
        <v>5</v>
      </c>
      <c r="C7" s="17" t="s">
        <v>5</v>
      </c>
      <c r="D7" s="17" t="s">
        <v>5</v>
      </c>
      <c r="E7" s="17" t="s">
        <v>5</v>
      </c>
      <c r="F7" s="17" t="s">
        <v>5</v>
      </c>
      <c r="G7" s="17" t="s">
        <v>5</v>
      </c>
      <c r="H7" s="17" t="s">
        <v>5</v>
      </c>
      <c r="J7" s="101"/>
      <c r="K7" s="101"/>
      <c r="L7" s="101"/>
      <c r="M7" s="101"/>
      <c r="N7" s="101"/>
      <c r="O7" s="67"/>
    </row>
    <row r="8" spans="1:19">
      <c r="A8" s="15">
        <v>0</v>
      </c>
      <c r="B8" s="31">
        <f>IF(OR(OR($A8&gt;B$6,$A8&gt;$B$5),($B$5-$A8)&gt;($B$4-B$6))," ",HYPGEOMDIST($A8,$B$5,B$6,$B$4))</f>
        <v>2.3562023562023568E-2</v>
      </c>
      <c r="C8" s="32">
        <f t="shared" ref="C8:H23" si="0">IF(OR(OR($A8&gt;C$6,$A8&gt;$B$5),($B$5-$A8)&gt;($B$4-C$6))," ",HYPGEOMDIST($A8,$B$5,C$6,$B$4))</f>
        <v>1.0098010098010101E-2</v>
      </c>
      <c r="D8" s="32">
        <f t="shared" si="0"/>
        <v>4.1580041580041591E-3</v>
      </c>
      <c r="E8" s="32">
        <f t="shared" si="0"/>
        <v>1.6380016380016383E-3</v>
      </c>
      <c r="F8" s="32">
        <f t="shared" si="0"/>
        <v>6.1425061425061434E-4</v>
      </c>
      <c r="G8" s="32">
        <f t="shared" si="0"/>
        <v>2.1795989537925025E-4</v>
      </c>
      <c r="H8" s="32">
        <f t="shared" si="0"/>
        <v>7.2653298459750089E-5</v>
      </c>
      <c r="J8" s="101"/>
      <c r="K8" s="101"/>
      <c r="L8" s="101"/>
      <c r="M8" s="101"/>
      <c r="N8" s="101"/>
    </row>
    <row r="9" spans="1:19">
      <c r="A9" s="15">
        <v>1</v>
      </c>
      <c r="B9" s="31">
        <f t="shared" ref="B9:H43" si="1">IF(OR(OR($A9&gt;B$6,$A9&gt;$B$5),($B$5-$A9)&gt;($B$4-B$6))," ",HYPGEOMDIST($A9,$B$5,B$6,$B$4))</f>
        <v>0.14726264726264723</v>
      </c>
      <c r="C9" s="32">
        <f t="shared" si="0"/>
        <v>8.0784080784080781E-2</v>
      </c>
      <c r="D9" s="32">
        <f t="shared" si="0"/>
        <v>4.1580041580041568E-2</v>
      </c>
      <c r="E9" s="32">
        <f t="shared" si="0"/>
        <v>2.0160020160020158E-2</v>
      </c>
      <c r="F9" s="32">
        <f t="shared" si="0"/>
        <v>9.2137592137592119E-3</v>
      </c>
      <c r="G9" s="32">
        <f t="shared" si="0"/>
        <v>3.9629071887136392E-3</v>
      </c>
      <c r="H9" s="32">
        <f t="shared" si="0"/>
        <v>1.5983725661145012E-3</v>
      </c>
    </row>
    <row r="10" spans="1:19">
      <c r="A10" s="15">
        <v>2</v>
      </c>
      <c r="B10" s="31">
        <f t="shared" si="1"/>
        <v>0.32917532917532932</v>
      </c>
      <c r="C10" s="32">
        <f t="shared" si="0"/>
        <v>0.23982773982773994</v>
      </c>
      <c r="D10" s="32">
        <f t="shared" si="0"/>
        <v>0.15800415800415807</v>
      </c>
      <c r="E10" s="32">
        <f t="shared" si="0"/>
        <v>9.5760095760095809E-2</v>
      </c>
      <c r="F10" s="32">
        <f t="shared" si="0"/>
        <v>5.3865053865053886E-2</v>
      </c>
      <c r="G10" s="32">
        <f t="shared" si="0"/>
        <v>2.8235713719584696E-2</v>
      </c>
      <c r="H10" s="32">
        <f t="shared" si="0"/>
        <v>1.380412670735252E-2</v>
      </c>
    </row>
    <row r="11" spans="1:19">
      <c r="A11" s="15">
        <v>3</v>
      </c>
      <c r="B11" s="31">
        <f t="shared" si="1"/>
        <v>0.32917532917532932</v>
      </c>
      <c r="C11" s="32">
        <f t="shared" si="0"/>
        <v>0.33858033858033865</v>
      </c>
      <c r="D11" s="32">
        <f t="shared" si="0"/>
        <v>0.2962577962577963</v>
      </c>
      <c r="E11" s="32">
        <f t="shared" si="0"/>
        <v>0.22982422982422987</v>
      </c>
      <c r="F11" s="32">
        <f t="shared" si="0"/>
        <v>0.1615951615951616</v>
      </c>
      <c r="G11" s="32">
        <f t="shared" si="0"/>
        <v>0.1042549429646204</v>
      </c>
      <c r="H11" s="32">
        <f t="shared" si="0"/>
        <v>6.2118570183086329E-2</v>
      </c>
    </row>
    <row r="12" spans="1:19">
      <c r="A12" s="15">
        <v>4</v>
      </c>
      <c r="B12" s="31">
        <f t="shared" si="1"/>
        <v>0.14726264726264723</v>
      </c>
      <c r="C12" s="32">
        <f t="shared" si="0"/>
        <v>0.23982773982773994</v>
      </c>
      <c r="D12" s="32">
        <f t="shared" si="0"/>
        <v>0.2962577962577963</v>
      </c>
      <c r="E12" s="32">
        <f t="shared" si="0"/>
        <v>0.30523530523530529</v>
      </c>
      <c r="F12" s="32">
        <f t="shared" si="0"/>
        <v>0.27471177471177477</v>
      </c>
      <c r="G12" s="32">
        <f t="shared" si="0"/>
        <v>0.22154175379981833</v>
      </c>
      <c r="H12" s="32">
        <f t="shared" si="0"/>
        <v>0.16246395278653347</v>
      </c>
    </row>
    <row r="13" spans="1:19">
      <c r="A13" s="15">
        <v>5</v>
      </c>
      <c r="B13" s="31">
        <f t="shared" si="1"/>
        <v>2.3562023562023568E-2</v>
      </c>
      <c r="C13" s="32">
        <f t="shared" si="0"/>
        <v>8.0784080784080781E-2</v>
      </c>
      <c r="D13" s="32">
        <f t="shared" si="0"/>
        <v>0.15800415800415807</v>
      </c>
      <c r="E13" s="32">
        <f t="shared" si="0"/>
        <v>0.22982422982422987</v>
      </c>
      <c r="F13" s="32">
        <f t="shared" si="0"/>
        <v>0.27471177471177477</v>
      </c>
      <c r="G13" s="32">
        <f t="shared" si="0"/>
        <v>0.28357344486376751</v>
      </c>
      <c r="H13" s="32">
        <f t="shared" si="0"/>
        <v>0.2599423244584535</v>
      </c>
    </row>
    <row r="14" spans="1:19">
      <c r="A14" s="15">
        <v>6</v>
      </c>
      <c r="B14" s="31" t="str">
        <f t="shared" si="1"/>
        <v xml:space="preserve"> </v>
      </c>
      <c r="C14" s="32">
        <f t="shared" si="0"/>
        <v>1.0098010098010101E-2</v>
      </c>
      <c r="D14" s="32">
        <f t="shared" si="0"/>
        <v>4.1580041580041568E-2</v>
      </c>
      <c r="E14" s="32">
        <f t="shared" si="0"/>
        <v>9.5760095760095809E-2</v>
      </c>
      <c r="F14" s="32">
        <f t="shared" si="0"/>
        <v>0.1615951615951616</v>
      </c>
      <c r="G14" s="32">
        <f t="shared" si="0"/>
        <v>0.22154175379981833</v>
      </c>
      <c r="H14" s="32">
        <f t="shared" si="0"/>
        <v>0.2599423244584535</v>
      </c>
    </row>
    <row r="15" spans="1:19">
      <c r="A15" s="15">
        <v>7</v>
      </c>
      <c r="B15" s="31" t="str">
        <f t="shared" si="1"/>
        <v xml:space="preserve"> </v>
      </c>
      <c r="C15" s="32" t="str">
        <f t="shared" si="0"/>
        <v xml:space="preserve"> </v>
      </c>
      <c r="D15" s="32">
        <f t="shared" si="0"/>
        <v>4.1580041580041591E-3</v>
      </c>
      <c r="E15" s="32">
        <f t="shared" si="0"/>
        <v>2.0160020160020158E-2</v>
      </c>
      <c r="F15" s="32">
        <f t="shared" si="0"/>
        <v>5.3865053865053886E-2</v>
      </c>
      <c r="G15" s="32">
        <f t="shared" si="0"/>
        <v>0.1042549429646204</v>
      </c>
      <c r="H15" s="32">
        <f t="shared" si="0"/>
        <v>0.16246395278653347</v>
      </c>
    </row>
    <row r="16" spans="1:19">
      <c r="A16" s="15">
        <v>8</v>
      </c>
      <c r="B16" s="31" t="str">
        <f t="shared" si="1"/>
        <v xml:space="preserve"> </v>
      </c>
      <c r="C16" s="32" t="str">
        <f t="shared" si="0"/>
        <v xml:space="preserve"> </v>
      </c>
      <c r="D16" s="32" t="str">
        <f t="shared" si="0"/>
        <v xml:space="preserve"> </v>
      </c>
      <c r="E16" s="32">
        <f t="shared" si="0"/>
        <v>1.6380016380016383E-3</v>
      </c>
      <c r="F16" s="32">
        <f t="shared" si="0"/>
        <v>9.2137592137592119E-3</v>
      </c>
      <c r="G16" s="32">
        <f t="shared" si="0"/>
        <v>2.8235713719584696E-2</v>
      </c>
      <c r="H16" s="32">
        <f t="shared" si="0"/>
        <v>6.2118570183086329E-2</v>
      </c>
    </row>
    <row r="17" spans="1:8">
      <c r="A17" s="15">
        <v>9</v>
      </c>
      <c r="B17" s="31" t="str">
        <f t="shared" si="1"/>
        <v xml:space="preserve"> </v>
      </c>
      <c r="C17" s="32" t="str">
        <f t="shared" si="0"/>
        <v xml:space="preserve"> </v>
      </c>
      <c r="D17" s="32" t="str">
        <f t="shared" si="0"/>
        <v xml:space="preserve"> </v>
      </c>
      <c r="E17" s="32" t="str">
        <f t="shared" si="0"/>
        <v xml:space="preserve"> </v>
      </c>
      <c r="F17" s="32">
        <f t="shared" si="0"/>
        <v>6.1425061425061434E-4</v>
      </c>
      <c r="G17" s="32">
        <f t="shared" si="0"/>
        <v>3.9629071887136392E-3</v>
      </c>
      <c r="H17" s="32">
        <f t="shared" si="0"/>
        <v>1.380412670735252E-2</v>
      </c>
    </row>
    <row r="18" spans="1:8">
      <c r="A18" s="15">
        <v>10</v>
      </c>
      <c r="B18" s="31" t="str">
        <f t="shared" si="1"/>
        <v xml:space="preserve"> </v>
      </c>
      <c r="C18" s="32" t="str">
        <f t="shared" si="0"/>
        <v xml:space="preserve"> </v>
      </c>
      <c r="D18" s="32" t="str">
        <f t="shared" si="0"/>
        <v xml:space="preserve"> </v>
      </c>
      <c r="E18" s="32" t="str">
        <f t="shared" si="0"/>
        <v xml:space="preserve"> </v>
      </c>
      <c r="F18" s="32" t="str">
        <f t="shared" si="0"/>
        <v xml:space="preserve"> </v>
      </c>
      <c r="G18" s="32">
        <f t="shared" si="0"/>
        <v>2.1795989537925025E-4</v>
      </c>
      <c r="H18" s="32">
        <f t="shared" si="0"/>
        <v>1.5983725661145012E-3</v>
      </c>
    </row>
    <row r="19" spans="1:8">
      <c r="A19" s="15">
        <v>11</v>
      </c>
      <c r="B19" s="31" t="str">
        <f t="shared" si="1"/>
        <v xml:space="preserve"> </v>
      </c>
      <c r="C19" s="32" t="str">
        <f t="shared" si="0"/>
        <v xml:space="preserve"> </v>
      </c>
      <c r="D19" s="32" t="str">
        <f t="shared" si="0"/>
        <v xml:space="preserve"> </v>
      </c>
      <c r="E19" s="32" t="str">
        <f t="shared" si="0"/>
        <v xml:space="preserve"> </v>
      </c>
      <c r="F19" s="32" t="str">
        <f t="shared" si="0"/>
        <v xml:space="preserve"> </v>
      </c>
      <c r="G19" s="32" t="str">
        <f t="shared" si="0"/>
        <v xml:space="preserve"> </v>
      </c>
      <c r="H19" s="32">
        <f t="shared" si="0"/>
        <v>7.2653298459750089E-5</v>
      </c>
    </row>
    <row r="20" spans="1:8">
      <c r="A20" s="15">
        <v>12</v>
      </c>
      <c r="B20" s="31" t="str">
        <f t="shared" si="1"/>
        <v xml:space="preserve"> </v>
      </c>
      <c r="C20" s="32" t="str">
        <f t="shared" si="0"/>
        <v xml:space="preserve"> </v>
      </c>
      <c r="D20" s="32" t="str">
        <f t="shared" si="0"/>
        <v xml:space="preserve"> </v>
      </c>
      <c r="E20" s="32" t="str">
        <f t="shared" si="0"/>
        <v xml:space="preserve"> </v>
      </c>
      <c r="F20" s="32" t="str">
        <f t="shared" si="0"/>
        <v xml:space="preserve"> </v>
      </c>
      <c r="G20" s="32" t="str">
        <f t="shared" si="0"/>
        <v xml:space="preserve"> </v>
      </c>
      <c r="H20" s="32" t="str">
        <f t="shared" si="0"/>
        <v xml:space="preserve"> </v>
      </c>
    </row>
    <row r="21" spans="1:8">
      <c r="A21" s="15">
        <v>13</v>
      </c>
      <c r="B21" s="31" t="str">
        <f t="shared" si="1"/>
        <v xml:space="preserve"> </v>
      </c>
      <c r="C21" s="32" t="str">
        <f t="shared" si="0"/>
        <v xml:space="preserve"> </v>
      </c>
      <c r="D21" s="32" t="str">
        <f t="shared" si="0"/>
        <v xml:space="preserve"> </v>
      </c>
      <c r="E21" s="32" t="str">
        <f t="shared" si="0"/>
        <v xml:space="preserve"> </v>
      </c>
      <c r="F21" s="32" t="str">
        <f t="shared" si="0"/>
        <v xml:space="preserve"> </v>
      </c>
      <c r="G21" s="32" t="str">
        <f t="shared" si="0"/>
        <v xml:space="preserve"> </v>
      </c>
      <c r="H21" s="32" t="str">
        <f t="shared" si="0"/>
        <v xml:space="preserve"> </v>
      </c>
    </row>
    <row r="22" spans="1:8">
      <c r="A22" s="15">
        <v>14</v>
      </c>
      <c r="B22" s="31" t="str">
        <f t="shared" si="1"/>
        <v xml:space="preserve"> </v>
      </c>
      <c r="C22" s="32" t="str">
        <f t="shared" si="0"/>
        <v xml:space="preserve"> </v>
      </c>
      <c r="D22" s="32" t="str">
        <f t="shared" si="0"/>
        <v xml:space="preserve"> </v>
      </c>
      <c r="E22" s="32" t="str">
        <f t="shared" si="0"/>
        <v xml:space="preserve"> </v>
      </c>
      <c r="F22" s="32" t="str">
        <f t="shared" si="0"/>
        <v xml:space="preserve"> </v>
      </c>
      <c r="G22" s="32" t="str">
        <f t="shared" si="0"/>
        <v xml:space="preserve"> </v>
      </c>
      <c r="H22" s="32" t="str">
        <f t="shared" si="0"/>
        <v xml:space="preserve"> </v>
      </c>
    </row>
    <row r="23" spans="1:8">
      <c r="A23" s="15">
        <v>15</v>
      </c>
      <c r="B23" s="31" t="str">
        <f t="shared" si="1"/>
        <v xml:space="preserve"> </v>
      </c>
      <c r="C23" s="32" t="str">
        <f t="shared" si="0"/>
        <v xml:space="preserve"> </v>
      </c>
      <c r="D23" s="32" t="str">
        <f t="shared" si="0"/>
        <v xml:space="preserve"> </v>
      </c>
      <c r="E23" s="32" t="str">
        <f t="shared" si="0"/>
        <v xml:space="preserve"> </v>
      </c>
      <c r="F23" s="32" t="str">
        <f t="shared" si="0"/>
        <v xml:space="preserve"> </v>
      </c>
      <c r="G23" s="32" t="str">
        <f t="shared" si="0"/>
        <v xml:space="preserve"> </v>
      </c>
      <c r="H23" s="32" t="str">
        <f t="shared" si="0"/>
        <v xml:space="preserve"> </v>
      </c>
    </row>
    <row r="24" spans="1:8">
      <c r="A24" s="15">
        <v>16</v>
      </c>
      <c r="B24" s="31" t="str">
        <f t="shared" si="1"/>
        <v xml:space="preserve"> </v>
      </c>
      <c r="C24" s="32" t="str">
        <f t="shared" si="1"/>
        <v xml:space="preserve"> </v>
      </c>
      <c r="D24" s="32" t="str">
        <f t="shared" si="1"/>
        <v xml:space="preserve"> </v>
      </c>
      <c r="E24" s="32" t="str">
        <f t="shared" si="1"/>
        <v xml:space="preserve"> </v>
      </c>
      <c r="F24" s="32" t="str">
        <f t="shared" si="1"/>
        <v xml:space="preserve"> </v>
      </c>
      <c r="G24" s="32" t="str">
        <f t="shared" si="1"/>
        <v xml:space="preserve"> </v>
      </c>
      <c r="H24" s="32" t="str">
        <f t="shared" si="1"/>
        <v xml:space="preserve"> </v>
      </c>
    </row>
    <row r="25" spans="1:8">
      <c r="A25" s="15">
        <v>17</v>
      </c>
      <c r="B25" s="31" t="str">
        <f t="shared" si="1"/>
        <v xml:space="preserve"> </v>
      </c>
      <c r="C25" s="32" t="str">
        <f t="shared" si="1"/>
        <v xml:space="preserve"> </v>
      </c>
      <c r="D25" s="32" t="str">
        <f t="shared" si="1"/>
        <v xml:space="preserve"> </v>
      </c>
      <c r="E25" s="32" t="str">
        <f t="shared" si="1"/>
        <v xml:space="preserve"> </v>
      </c>
      <c r="F25" s="32" t="str">
        <f t="shared" si="1"/>
        <v xml:space="preserve"> </v>
      </c>
      <c r="G25" s="32" t="str">
        <f t="shared" si="1"/>
        <v xml:space="preserve"> </v>
      </c>
      <c r="H25" s="32" t="str">
        <f t="shared" si="1"/>
        <v xml:space="preserve"> </v>
      </c>
    </row>
    <row r="26" spans="1:8">
      <c r="A26" s="15">
        <v>18</v>
      </c>
      <c r="B26" s="31" t="str">
        <f t="shared" si="1"/>
        <v xml:space="preserve"> </v>
      </c>
      <c r="C26" s="32" t="str">
        <f t="shared" si="1"/>
        <v xml:space="preserve"> </v>
      </c>
      <c r="D26" s="32" t="str">
        <f t="shared" si="1"/>
        <v xml:space="preserve"> </v>
      </c>
      <c r="E26" s="32" t="str">
        <f t="shared" si="1"/>
        <v xml:space="preserve"> </v>
      </c>
      <c r="F26" s="32" t="str">
        <f t="shared" si="1"/>
        <v xml:space="preserve"> </v>
      </c>
      <c r="G26" s="32" t="str">
        <f t="shared" si="1"/>
        <v xml:space="preserve"> </v>
      </c>
      <c r="H26" s="32" t="str">
        <f t="shared" si="1"/>
        <v xml:space="preserve"> </v>
      </c>
    </row>
    <row r="27" spans="1:8">
      <c r="A27" s="15">
        <v>19</v>
      </c>
      <c r="B27" s="31" t="str">
        <f t="shared" si="1"/>
        <v xml:space="preserve"> </v>
      </c>
      <c r="C27" s="32" t="str">
        <f t="shared" si="1"/>
        <v xml:space="preserve"> </v>
      </c>
      <c r="D27" s="32" t="str">
        <f t="shared" si="1"/>
        <v xml:space="preserve"> </v>
      </c>
      <c r="E27" s="32" t="str">
        <f t="shared" si="1"/>
        <v xml:space="preserve"> </v>
      </c>
      <c r="F27" s="32" t="str">
        <f t="shared" si="1"/>
        <v xml:space="preserve"> </v>
      </c>
      <c r="G27" s="32" t="str">
        <f t="shared" si="1"/>
        <v xml:space="preserve"> </v>
      </c>
      <c r="H27" s="32" t="str">
        <f t="shared" si="1"/>
        <v xml:space="preserve"> </v>
      </c>
    </row>
    <row r="28" spans="1:8">
      <c r="A28" s="15">
        <v>20</v>
      </c>
      <c r="B28" s="31" t="str">
        <f t="shared" si="1"/>
        <v xml:space="preserve"> </v>
      </c>
      <c r="C28" s="32" t="str">
        <f t="shared" si="1"/>
        <v xml:space="preserve"> </v>
      </c>
      <c r="D28" s="32" t="str">
        <f t="shared" si="1"/>
        <v xml:space="preserve"> </v>
      </c>
      <c r="E28" s="32" t="str">
        <f t="shared" si="1"/>
        <v xml:space="preserve"> </v>
      </c>
      <c r="F28" s="32" t="str">
        <f t="shared" si="1"/>
        <v xml:space="preserve"> </v>
      </c>
      <c r="G28" s="32" t="str">
        <f t="shared" si="1"/>
        <v xml:space="preserve"> </v>
      </c>
      <c r="H28" s="32" t="str">
        <f t="shared" si="1"/>
        <v xml:space="preserve"> </v>
      </c>
    </row>
    <row r="29" spans="1:8">
      <c r="A29" s="15">
        <v>21</v>
      </c>
      <c r="B29" s="31" t="str">
        <f t="shared" si="1"/>
        <v xml:space="preserve"> </v>
      </c>
      <c r="C29" s="32" t="str">
        <f t="shared" si="1"/>
        <v xml:space="preserve"> </v>
      </c>
      <c r="D29" s="32" t="str">
        <f t="shared" si="1"/>
        <v xml:space="preserve"> </v>
      </c>
      <c r="E29" s="32" t="str">
        <f t="shared" si="1"/>
        <v xml:space="preserve"> </v>
      </c>
      <c r="F29" s="32" t="str">
        <f t="shared" si="1"/>
        <v xml:space="preserve"> </v>
      </c>
      <c r="G29" s="32" t="str">
        <f t="shared" si="1"/>
        <v xml:space="preserve"> </v>
      </c>
      <c r="H29" s="32" t="str">
        <f t="shared" si="1"/>
        <v xml:space="preserve"> </v>
      </c>
    </row>
    <row r="30" spans="1:8">
      <c r="A30" s="15">
        <v>22</v>
      </c>
      <c r="B30" s="31" t="str">
        <f t="shared" si="1"/>
        <v xml:space="preserve"> </v>
      </c>
      <c r="C30" s="32" t="str">
        <f t="shared" si="1"/>
        <v xml:space="preserve"> </v>
      </c>
      <c r="D30" s="32" t="str">
        <f t="shared" si="1"/>
        <v xml:space="preserve"> </v>
      </c>
      <c r="E30" s="32" t="str">
        <f t="shared" si="1"/>
        <v xml:space="preserve"> </v>
      </c>
      <c r="F30" s="32" t="str">
        <f t="shared" si="1"/>
        <v xml:space="preserve"> </v>
      </c>
      <c r="G30" s="32" t="str">
        <f t="shared" si="1"/>
        <v xml:space="preserve"> </v>
      </c>
      <c r="H30" s="32" t="str">
        <f t="shared" si="1"/>
        <v xml:space="preserve"> </v>
      </c>
    </row>
    <row r="31" spans="1:8">
      <c r="A31" s="15">
        <v>23</v>
      </c>
      <c r="B31" s="31" t="str">
        <f t="shared" si="1"/>
        <v xml:space="preserve"> </v>
      </c>
      <c r="C31" s="32" t="str">
        <f t="shared" si="1"/>
        <v xml:space="preserve"> </v>
      </c>
      <c r="D31" s="32" t="str">
        <f t="shared" si="1"/>
        <v xml:space="preserve"> </v>
      </c>
      <c r="E31" s="32" t="str">
        <f t="shared" si="1"/>
        <v xml:space="preserve"> </v>
      </c>
      <c r="F31" s="32" t="str">
        <f t="shared" si="1"/>
        <v xml:space="preserve"> </v>
      </c>
      <c r="G31" s="32" t="str">
        <f t="shared" si="1"/>
        <v xml:space="preserve"> </v>
      </c>
      <c r="H31" s="32" t="str">
        <f t="shared" si="1"/>
        <v xml:space="preserve"> </v>
      </c>
    </row>
    <row r="32" spans="1:8">
      <c r="A32" s="15">
        <v>24</v>
      </c>
      <c r="B32" s="31" t="str">
        <f t="shared" si="1"/>
        <v xml:space="preserve"> </v>
      </c>
      <c r="C32" s="32" t="str">
        <f t="shared" si="1"/>
        <v xml:space="preserve"> </v>
      </c>
      <c r="D32" s="32" t="str">
        <f t="shared" si="1"/>
        <v xml:space="preserve"> </v>
      </c>
      <c r="E32" s="32" t="str">
        <f t="shared" si="1"/>
        <v xml:space="preserve"> </v>
      </c>
      <c r="F32" s="32" t="str">
        <f t="shared" si="1"/>
        <v xml:space="preserve"> </v>
      </c>
      <c r="G32" s="32" t="str">
        <f t="shared" si="1"/>
        <v xml:space="preserve"> </v>
      </c>
      <c r="H32" s="32" t="str">
        <f t="shared" si="1"/>
        <v xml:space="preserve"> </v>
      </c>
    </row>
    <row r="33" spans="1:8">
      <c r="A33" s="15">
        <v>25</v>
      </c>
      <c r="B33" s="31" t="str">
        <f t="shared" si="1"/>
        <v xml:space="preserve"> </v>
      </c>
      <c r="C33" s="32" t="str">
        <f t="shared" si="1"/>
        <v xml:space="preserve"> </v>
      </c>
      <c r="D33" s="32" t="str">
        <f t="shared" si="1"/>
        <v xml:space="preserve"> </v>
      </c>
      <c r="E33" s="32" t="str">
        <f t="shared" si="1"/>
        <v xml:space="preserve"> </v>
      </c>
      <c r="F33" s="32" t="str">
        <f t="shared" si="1"/>
        <v xml:space="preserve"> </v>
      </c>
      <c r="G33" s="32" t="str">
        <f t="shared" si="1"/>
        <v xml:space="preserve"> </v>
      </c>
      <c r="H33" s="32" t="str">
        <f t="shared" si="1"/>
        <v xml:space="preserve"> </v>
      </c>
    </row>
    <row r="34" spans="1:8">
      <c r="A34" s="15">
        <v>26</v>
      </c>
      <c r="B34" s="31" t="str">
        <f t="shared" si="1"/>
        <v xml:space="preserve"> </v>
      </c>
      <c r="C34" s="32" t="str">
        <f t="shared" si="1"/>
        <v xml:space="preserve"> </v>
      </c>
      <c r="D34" s="32" t="str">
        <f t="shared" si="1"/>
        <v xml:space="preserve"> </v>
      </c>
      <c r="E34" s="32" t="str">
        <f t="shared" si="1"/>
        <v xml:space="preserve"> </v>
      </c>
      <c r="F34" s="32" t="str">
        <f t="shared" si="1"/>
        <v xml:space="preserve"> </v>
      </c>
      <c r="G34" s="32" t="str">
        <f t="shared" si="1"/>
        <v xml:space="preserve"> </v>
      </c>
      <c r="H34" s="32" t="str">
        <f t="shared" si="1"/>
        <v xml:space="preserve"> </v>
      </c>
    </row>
    <row r="35" spans="1:8">
      <c r="A35" s="15">
        <v>27</v>
      </c>
      <c r="B35" s="31" t="str">
        <f t="shared" si="1"/>
        <v xml:space="preserve"> </v>
      </c>
      <c r="C35" s="32" t="str">
        <f t="shared" si="1"/>
        <v xml:space="preserve"> </v>
      </c>
      <c r="D35" s="32" t="str">
        <f t="shared" si="1"/>
        <v xml:space="preserve"> </v>
      </c>
      <c r="E35" s="32" t="str">
        <f t="shared" si="1"/>
        <v xml:space="preserve"> </v>
      </c>
      <c r="F35" s="32" t="str">
        <f t="shared" si="1"/>
        <v xml:space="preserve"> </v>
      </c>
      <c r="G35" s="32" t="str">
        <f t="shared" si="1"/>
        <v xml:space="preserve"> </v>
      </c>
      <c r="H35" s="32" t="str">
        <f t="shared" si="1"/>
        <v xml:space="preserve"> </v>
      </c>
    </row>
    <row r="36" spans="1:8">
      <c r="A36" s="15">
        <v>28</v>
      </c>
      <c r="B36" s="31" t="str">
        <f t="shared" si="1"/>
        <v xml:space="preserve"> </v>
      </c>
      <c r="C36" s="32" t="str">
        <f t="shared" si="1"/>
        <v xml:space="preserve"> </v>
      </c>
      <c r="D36" s="32" t="str">
        <f t="shared" si="1"/>
        <v xml:space="preserve"> </v>
      </c>
      <c r="E36" s="32" t="str">
        <f t="shared" si="1"/>
        <v xml:space="preserve"> </v>
      </c>
      <c r="F36" s="32" t="str">
        <f t="shared" si="1"/>
        <v xml:space="preserve"> </v>
      </c>
      <c r="G36" s="32" t="str">
        <f t="shared" si="1"/>
        <v xml:space="preserve"> </v>
      </c>
      <c r="H36" s="32" t="str">
        <f t="shared" si="1"/>
        <v xml:space="preserve"> </v>
      </c>
    </row>
    <row r="37" spans="1:8">
      <c r="A37" s="15">
        <v>29</v>
      </c>
      <c r="B37" s="31" t="str">
        <f t="shared" si="1"/>
        <v xml:space="preserve"> </v>
      </c>
      <c r="C37" s="32" t="str">
        <f t="shared" si="1"/>
        <v xml:space="preserve"> </v>
      </c>
      <c r="D37" s="32" t="str">
        <f t="shared" si="1"/>
        <v xml:space="preserve"> </v>
      </c>
      <c r="E37" s="32" t="str">
        <f t="shared" si="1"/>
        <v xml:space="preserve"> </v>
      </c>
      <c r="F37" s="32" t="str">
        <f t="shared" si="1"/>
        <v xml:space="preserve"> </v>
      </c>
      <c r="G37" s="32" t="str">
        <f t="shared" si="1"/>
        <v xml:space="preserve"> </v>
      </c>
      <c r="H37" s="32" t="str">
        <f t="shared" si="1"/>
        <v xml:space="preserve"> </v>
      </c>
    </row>
    <row r="38" spans="1:8">
      <c r="A38" s="15">
        <v>30</v>
      </c>
      <c r="B38" s="31" t="str">
        <f t="shared" si="1"/>
        <v xml:space="preserve"> </v>
      </c>
      <c r="C38" s="32" t="str">
        <f t="shared" si="1"/>
        <v xml:space="preserve"> </v>
      </c>
      <c r="D38" s="32" t="str">
        <f t="shared" si="1"/>
        <v xml:space="preserve"> </v>
      </c>
      <c r="E38" s="32" t="str">
        <f t="shared" si="1"/>
        <v xml:space="preserve"> </v>
      </c>
      <c r="F38" s="32" t="str">
        <f t="shared" si="1"/>
        <v xml:space="preserve"> </v>
      </c>
      <c r="G38" s="32" t="str">
        <f t="shared" si="1"/>
        <v xml:space="preserve"> </v>
      </c>
      <c r="H38" s="32" t="str">
        <f t="shared" si="1"/>
        <v xml:space="preserve"> </v>
      </c>
    </row>
    <row r="39" spans="1:8">
      <c r="A39" s="15">
        <v>31</v>
      </c>
      <c r="B39" s="31" t="str">
        <f t="shared" si="1"/>
        <v xml:space="preserve"> </v>
      </c>
      <c r="C39" s="32" t="str">
        <f t="shared" si="1"/>
        <v xml:space="preserve"> </v>
      </c>
      <c r="D39" s="32" t="str">
        <f t="shared" si="1"/>
        <v xml:space="preserve"> </v>
      </c>
      <c r="E39" s="32" t="str">
        <f t="shared" si="1"/>
        <v xml:space="preserve"> </v>
      </c>
      <c r="F39" s="32" t="str">
        <f t="shared" si="1"/>
        <v xml:space="preserve"> </v>
      </c>
      <c r="G39" s="32" t="str">
        <f t="shared" si="1"/>
        <v xml:space="preserve"> </v>
      </c>
      <c r="H39" s="32" t="str">
        <f t="shared" si="1"/>
        <v xml:space="preserve"> </v>
      </c>
    </row>
    <row r="40" spans="1:8">
      <c r="A40" s="15">
        <v>32</v>
      </c>
      <c r="B40" s="31" t="str">
        <f t="shared" si="1"/>
        <v xml:space="preserve"> </v>
      </c>
      <c r="C40" s="32" t="str">
        <f t="shared" si="1"/>
        <v xml:space="preserve"> </v>
      </c>
      <c r="D40" s="32" t="str">
        <f t="shared" si="1"/>
        <v xml:space="preserve"> </v>
      </c>
      <c r="E40" s="32" t="str">
        <f t="shared" si="1"/>
        <v xml:space="preserve"> </v>
      </c>
      <c r="F40" s="32" t="str">
        <f t="shared" si="1"/>
        <v xml:space="preserve"> </v>
      </c>
      <c r="G40" s="32" t="str">
        <f t="shared" si="1"/>
        <v xml:space="preserve"> </v>
      </c>
      <c r="H40" s="32" t="str">
        <f t="shared" si="1"/>
        <v xml:space="preserve"> </v>
      </c>
    </row>
    <row r="41" spans="1:8">
      <c r="A41" s="15">
        <v>33</v>
      </c>
      <c r="B41" s="31" t="str">
        <f t="shared" si="1"/>
        <v xml:space="preserve"> </v>
      </c>
      <c r="C41" s="32" t="str">
        <f t="shared" si="1"/>
        <v xml:space="preserve"> </v>
      </c>
      <c r="D41" s="32" t="str">
        <f t="shared" si="1"/>
        <v xml:space="preserve"> </v>
      </c>
      <c r="E41" s="32" t="str">
        <f t="shared" si="1"/>
        <v xml:space="preserve"> </v>
      </c>
      <c r="F41" s="32" t="str">
        <f t="shared" si="1"/>
        <v xml:space="preserve"> </v>
      </c>
      <c r="G41" s="32" t="str">
        <f t="shared" si="1"/>
        <v xml:space="preserve"> </v>
      </c>
      <c r="H41" s="32" t="str">
        <f t="shared" si="1"/>
        <v xml:space="preserve"> </v>
      </c>
    </row>
    <row r="42" spans="1:8">
      <c r="A42" s="15">
        <v>34</v>
      </c>
      <c r="B42" s="31" t="str">
        <f t="shared" si="1"/>
        <v xml:space="preserve"> </v>
      </c>
      <c r="C42" s="32" t="str">
        <f t="shared" si="1"/>
        <v xml:space="preserve"> </v>
      </c>
      <c r="D42" s="32" t="str">
        <f t="shared" si="1"/>
        <v xml:space="preserve"> </v>
      </c>
      <c r="E42" s="32" t="str">
        <f t="shared" si="1"/>
        <v xml:space="preserve"> </v>
      </c>
      <c r="F42" s="32" t="str">
        <f t="shared" si="1"/>
        <v xml:space="preserve"> </v>
      </c>
      <c r="G42" s="32" t="str">
        <f t="shared" si="1"/>
        <v xml:space="preserve"> </v>
      </c>
      <c r="H42" s="32" t="str">
        <f t="shared" si="1"/>
        <v xml:space="preserve"> </v>
      </c>
    </row>
    <row r="43" spans="1:8">
      <c r="A43" s="15">
        <v>35</v>
      </c>
      <c r="B43" s="31" t="str">
        <f t="shared" si="1"/>
        <v xml:space="preserve"> </v>
      </c>
      <c r="C43" s="32" t="str">
        <f t="shared" si="1"/>
        <v xml:space="preserve"> </v>
      </c>
      <c r="D43" s="32" t="str">
        <f t="shared" si="1"/>
        <v xml:space="preserve"> </v>
      </c>
      <c r="E43" s="32" t="str">
        <f t="shared" si="1"/>
        <v xml:space="preserve"> </v>
      </c>
      <c r="F43" s="32" t="str">
        <f t="shared" si="1"/>
        <v xml:space="preserve"> </v>
      </c>
      <c r="G43" s="32" t="str">
        <f t="shared" si="1"/>
        <v xml:space="preserve"> </v>
      </c>
      <c r="H43" s="32" t="str">
        <f t="shared" si="1"/>
        <v xml:space="preserve"> </v>
      </c>
    </row>
    <row r="44" spans="1:8">
      <c r="D44" s="32"/>
      <c r="E44" s="32"/>
    </row>
  </sheetData>
  <mergeCells count="4">
    <mergeCell ref="A2:H2"/>
    <mergeCell ref="J2:S2"/>
    <mergeCell ref="R5:S5"/>
    <mergeCell ref="J4:N8"/>
  </mergeCells>
  <phoneticPr fontId="18" type="noConversion"/>
  <pageMargins left="0.78740157499999996" right="0.78740157499999996" top="0.984251969" bottom="0.984251969" header="0.4921259845" footer="0.4921259845"/>
  <pageSetup orientation="portrait" r:id="rId1"/>
  <headerFooter alignWithMargins="0"/>
  <drawing r:id="rId2"/>
  <legacyDrawing r:id="rId3"/>
  <oleObjects>
    <oleObject progId="Equation.3" shapeId="2049" r:id="rId4"/>
  </oleObjects>
</worksheet>
</file>

<file path=xl/worksheets/sheet4.xml><?xml version="1.0" encoding="utf-8"?>
<worksheet xmlns="http://schemas.openxmlformats.org/spreadsheetml/2006/main" xmlns:r="http://schemas.openxmlformats.org/officeDocument/2006/relationships">
  <dimension ref="A2:T58"/>
  <sheetViews>
    <sheetView workbookViewId="0">
      <selection activeCell="C4" sqref="C4"/>
    </sheetView>
  </sheetViews>
  <sheetFormatPr baseColWidth="10" defaultColWidth="9.140625" defaultRowHeight="12.75"/>
  <cols>
    <col min="1" max="1" width="16.140625" customWidth="1"/>
    <col min="2" max="2" width="9.140625" customWidth="1"/>
    <col min="3" max="3" width="10.5703125" style="69" bestFit="1" customWidth="1"/>
    <col min="4" max="8" width="9.140625" style="69" customWidth="1"/>
    <col min="9" max="9" width="8.85546875" style="69" customWidth="1"/>
  </cols>
  <sheetData>
    <row r="2" spans="1:20" ht="32.25" customHeight="1">
      <c r="A2" s="97" t="s">
        <v>33</v>
      </c>
      <c r="B2" s="97"/>
      <c r="C2" s="97"/>
      <c r="D2" s="97"/>
      <c r="E2" s="97"/>
      <c r="F2" s="97"/>
      <c r="G2" s="97"/>
      <c r="H2" s="97"/>
      <c r="I2" s="97"/>
      <c r="K2" s="98" t="s">
        <v>50</v>
      </c>
      <c r="L2" s="98"/>
      <c r="M2" s="98"/>
      <c r="N2" s="98"/>
      <c r="O2" s="98"/>
      <c r="P2" s="98"/>
      <c r="Q2" s="98"/>
      <c r="R2" s="98"/>
      <c r="S2" s="72"/>
      <c r="T2" s="72"/>
    </row>
    <row r="3" spans="1:20" s="54" customFormat="1" ht="20.25" customHeight="1">
      <c r="B3" s="53"/>
      <c r="C3" s="53"/>
      <c r="D3" s="53"/>
      <c r="E3" s="53"/>
      <c r="F3" s="53"/>
      <c r="G3" s="53"/>
      <c r="H3" s="53"/>
      <c r="I3" s="53"/>
    </row>
    <row r="4" spans="1:20" s="54" customFormat="1">
      <c r="B4" s="55" t="s">
        <v>32</v>
      </c>
      <c r="C4" s="56">
        <v>0.15</v>
      </c>
      <c r="D4" s="53"/>
      <c r="G4" s="53"/>
      <c r="H4" s="53"/>
      <c r="I4" s="53"/>
      <c r="K4" s="101"/>
      <c r="L4" s="101"/>
      <c r="M4" s="101"/>
      <c r="N4" s="101"/>
      <c r="O4" s="67"/>
      <c r="P4" s="61" t="s">
        <v>23</v>
      </c>
      <c r="Q4" s="3">
        <f>C6/C4</f>
        <v>13.333333333333334</v>
      </c>
      <c r="R4" s="70" t="s">
        <v>38</v>
      </c>
      <c r="S4" s="69"/>
    </row>
    <row r="5" spans="1:20" s="54" customFormat="1" ht="14.25">
      <c r="A5" s="102" t="s">
        <v>35</v>
      </c>
      <c r="D5" s="53"/>
      <c r="E5" s="53"/>
      <c r="F5" s="53"/>
      <c r="G5" s="53"/>
      <c r="H5" s="53"/>
      <c r="I5" s="53"/>
      <c r="K5" s="101"/>
      <c r="L5" s="101"/>
      <c r="M5" s="101"/>
      <c r="N5" s="101"/>
      <c r="O5" s="67"/>
      <c r="P5" s="61" t="s">
        <v>24</v>
      </c>
      <c r="Q5" s="3">
        <f>C6*(1-C4)/C4^2</f>
        <v>75.555555555555557</v>
      </c>
      <c r="R5" s="100" t="s">
        <v>39</v>
      </c>
      <c r="S5" s="100"/>
    </row>
    <row r="6" spans="1:20">
      <c r="A6" s="102"/>
      <c r="B6" s="73" t="s">
        <v>34</v>
      </c>
      <c r="C6" s="74">
        <v>2</v>
      </c>
      <c r="D6" s="76"/>
      <c r="E6" s="76"/>
      <c r="F6" s="76"/>
      <c r="G6" s="76"/>
      <c r="H6" s="76"/>
      <c r="I6" s="76"/>
      <c r="K6" s="101"/>
      <c r="L6" s="101"/>
      <c r="M6" s="101"/>
      <c r="N6" s="101"/>
      <c r="O6" s="67"/>
      <c r="P6" s="61" t="s">
        <v>25</v>
      </c>
      <c r="Q6" s="3">
        <f>Q5^0.5</f>
        <v>8.6922698736035322</v>
      </c>
      <c r="R6" s="69"/>
      <c r="S6" s="69"/>
    </row>
    <row r="7" spans="1:20">
      <c r="A7" s="103"/>
      <c r="B7" s="16" t="s">
        <v>4</v>
      </c>
      <c r="C7" s="30" t="s">
        <v>5</v>
      </c>
      <c r="D7" s="77"/>
      <c r="E7" s="77"/>
      <c r="F7" s="77"/>
      <c r="G7" s="77"/>
      <c r="H7" s="77"/>
      <c r="I7" s="77"/>
      <c r="K7" s="67"/>
      <c r="L7" s="67"/>
      <c r="M7" s="67"/>
      <c r="N7" s="67"/>
      <c r="O7" s="67"/>
      <c r="P7" s="67"/>
    </row>
    <row r="8" spans="1:20">
      <c r="A8" s="15">
        <v>0</v>
      </c>
      <c r="B8" s="15">
        <f>$C$6+A8</f>
        <v>2</v>
      </c>
      <c r="C8" s="31">
        <f>NEGBINOMDIST($A8,C$6,$C$4)</f>
        <v>2.2499999999999999E-2</v>
      </c>
      <c r="D8" s="78"/>
      <c r="E8" s="78"/>
      <c r="F8" s="79"/>
      <c r="G8" s="78"/>
      <c r="H8" s="78"/>
      <c r="I8" s="78"/>
      <c r="K8" s="67"/>
      <c r="L8" s="67"/>
      <c r="M8" s="67"/>
      <c r="N8" s="67"/>
      <c r="O8" s="67"/>
    </row>
    <row r="9" spans="1:20">
      <c r="A9" s="15">
        <v>1</v>
      </c>
      <c r="B9" s="15">
        <f t="shared" ref="B9:B58" si="0">$C$6+A9</f>
        <v>3</v>
      </c>
      <c r="C9" s="31">
        <f t="shared" ref="C9:C58" si="1">NEGBINOMDIST($A9,C$6,$C$4)</f>
        <v>3.8249999999999999E-2</v>
      </c>
      <c r="D9" s="78"/>
      <c r="E9" s="78"/>
      <c r="F9" s="78"/>
      <c r="G9" s="78"/>
      <c r="H9" s="78"/>
      <c r="I9" s="78"/>
    </row>
    <row r="10" spans="1:20">
      <c r="A10" s="15">
        <v>2</v>
      </c>
      <c r="B10" s="15">
        <f t="shared" si="0"/>
        <v>4</v>
      </c>
      <c r="C10" s="31">
        <f t="shared" si="1"/>
        <v>4.8768749999999986E-2</v>
      </c>
      <c r="D10" s="78"/>
      <c r="E10" s="78"/>
      <c r="F10" s="78"/>
      <c r="G10" s="78"/>
      <c r="H10" s="78"/>
      <c r="I10" s="78"/>
    </row>
    <row r="11" spans="1:20">
      <c r="A11" s="15">
        <v>3</v>
      </c>
      <c r="B11" s="15">
        <f t="shared" si="0"/>
        <v>5</v>
      </c>
      <c r="C11" s="31">
        <f t="shared" si="1"/>
        <v>5.5271249999999994E-2</v>
      </c>
      <c r="D11" s="78"/>
      <c r="E11" s="78"/>
      <c r="F11" s="78"/>
      <c r="G11" s="78"/>
      <c r="H11" s="78"/>
      <c r="I11" s="78"/>
    </row>
    <row r="12" spans="1:20">
      <c r="A12" s="15">
        <v>4</v>
      </c>
      <c r="B12" s="15">
        <f t="shared" si="0"/>
        <v>6</v>
      </c>
      <c r="C12" s="31">
        <f t="shared" si="1"/>
        <v>5.8725703124999987E-2</v>
      </c>
      <c r="D12" s="78"/>
      <c r="E12" s="78"/>
      <c r="F12" s="78"/>
      <c r="G12" s="78"/>
      <c r="H12" s="78"/>
      <c r="I12" s="78"/>
    </row>
    <row r="13" spans="1:20">
      <c r="A13" s="15">
        <v>5</v>
      </c>
      <c r="B13" s="15">
        <f t="shared" si="0"/>
        <v>7</v>
      </c>
      <c r="C13" s="31">
        <f t="shared" si="1"/>
        <v>5.9900217187499986E-2</v>
      </c>
      <c r="D13" s="78"/>
      <c r="E13" s="78"/>
      <c r="F13" s="78"/>
      <c r="G13" s="78"/>
      <c r="H13" s="78"/>
      <c r="I13" s="78"/>
    </row>
    <row r="14" spans="1:20">
      <c r="A14" s="15">
        <v>6</v>
      </c>
      <c r="B14" s="15">
        <f t="shared" si="0"/>
        <v>8</v>
      </c>
      <c r="C14" s="31">
        <f t="shared" si="1"/>
        <v>5.9401048710937494E-2</v>
      </c>
      <c r="D14" s="78"/>
      <c r="E14" s="78"/>
      <c r="F14" s="78"/>
      <c r="G14" s="78"/>
      <c r="H14" s="78"/>
      <c r="I14" s="78"/>
    </row>
    <row r="15" spans="1:20">
      <c r="A15" s="15">
        <v>7</v>
      </c>
      <c r="B15" s="15">
        <f t="shared" si="0"/>
        <v>9</v>
      </c>
      <c r="C15" s="31">
        <f t="shared" si="1"/>
        <v>5.7703875890624985E-2</v>
      </c>
      <c r="D15" s="78"/>
      <c r="E15" s="78"/>
      <c r="F15" s="78"/>
      <c r="G15" s="78"/>
      <c r="H15" s="78"/>
      <c r="I15" s="78"/>
    </row>
    <row r="16" spans="1:20">
      <c r="A16" s="15">
        <v>8</v>
      </c>
      <c r="B16" s="15">
        <f t="shared" si="0"/>
        <v>10</v>
      </c>
      <c r="C16" s="31">
        <f t="shared" si="1"/>
        <v>5.5179331320410148E-2</v>
      </c>
      <c r="D16" s="78"/>
      <c r="E16" s="78"/>
      <c r="F16" s="78"/>
      <c r="G16" s="78"/>
      <c r="H16" s="78"/>
      <c r="I16" s="78"/>
    </row>
    <row r="17" spans="1:9">
      <c r="A17" s="15">
        <v>9</v>
      </c>
      <c r="B17" s="15">
        <f t="shared" si="0"/>
        <v>11</v>
      </c>
      <c r="C17" s="31">
        <f t="shared" si="1"/>
        <v>5.2113812913720692E-2</v>
      </c>
      <c r="D17" s="78"/>
      <c r="E17" s="78"/>
      <c r="F17" s="78"/>
      <c r="G17" s="78"/>
      <c r="H17" s="78"/>
      <c r="I17" s="78"/>
    </row>
    <row r="18" spans="1:9">
      <c r="A18" s="15">
        <v>10</v>
      </c>
      <c r="B18" s="15">
        <f t="shared" si="0"/>
        <v>12</v>
      </c>
      <c r="C18" s="31">
        <f t="shared" si="1"/>
        <v>4.8726415074328844E-2</v>
      </c>
      <c r="D18" s="78"/>
      <c r="E18" s="78"/>
      <c r="F18" s="78"/>
      <c r="G18" s="78"/>
      <c r="H18" s="78"/>
      <c r="I18" s="78"/>
    </row>
    <row r="19" spans="1:9">
      <c r="A19" s="15">
        <v>11</v>
      </c>
      <c r="B19" s="15">
        <f t="shared" si="0"/>
        <v>13</v>
      </c>
      <c r="C19" s="31">
        <f t="shared" si="1"/>
        <v>4.5182675796195844E-2</v>
      </c>
      <c r="D19" s="78"/>
      <c r="E19" s="78"/>
      <c r="F19" s="78"/>
      <c r="G19" s="78"/>
      <c r="H19" s="78"/>
      <c r="I19" s="78"/>
    </row>
    <row r="20" spans="1:9">
      <c r="A20" s="15">
        <v>12</v>
      </c>
      <c r="B20" s="15">
        <f t="shared" si="0"/>
        <v>14</v>
      </c>
      <c r="C20" s="31">
        <f t="shared" si="1"/>
        <v>4.1605713962330329E-2</v>
      </c>
      <c r="D20" s="78"/>
      <c r="E20" s="78"/>
      <c r="F20" s="78"/>
      <c r="G20" s="78"/>
      <c r="H20" s="78"/>
      <c r="I20" s="78"/>
    </row>
    <row r="21" spans="1:9">
      <c r="A21" s="15">
        <v>13</v>
      </c>
      <c r="B21" s="15">
        <f t="shared" si="0"/>
        <v>15</v>
      </c>
      <c r="C21" s="31">
        <f t="shared" si="1"/>
        <v>3.8085230473210073E-2</v>
      </c>
      <c r="D21" s="78"/>
      <c r="E21" s="78"/>
      <c r="F21" s="78"/>
      <c r="G21" s="78"/>
      <c r="H21" s="78"/>
      <c r="I21" s="78"/>
    </row>
    <row r="22" spans="1:9">
      <c r="A22" s="15">
        <v>14</v>
      </c>
      <c r="B22" s="15">
        <f t="shared" si="0"/>
        <v>16</v>
      </c>
      <c r="C22" s="31">
        <f t="shared" si="1"/>
        <v>3.4684763466673457E-2</v>
      </c>
      <c r="D22" s="78"/>
      <c r="E22" s="78"/>
      <c r="F22" s="78"/>
      <c r="G22" s="78"/>
      <c r="H22" s="78"/>
      <c r="I22" s="78"/>
    </row>
    <row r="23" spans="1:9">
      <c r="A23" s="15">
        <v>15</v>
      </c>
      <c r="B23" s="15">
        <f t="shared" si="0"/>
        <v>17</v>
      </c>
      <c r="C23" s="31">
        <f t="shared" si="1"/>
        <v>3.1447518876450607E-2</v>
      </c>
      <c r="D23" s="78"/>
      <c r="E23" s="78"/>
      <c r="F23" s="78"/>
      <c r="G23" s="78"/>
      <c r="H23" s="78"/>
      <c r="I23" s="78"/>
    </row>
    <row r="24" spans="1:9">
      <c r="A24" s="15">
        <v>16</v>
      </c>
      <c r="B24" s="15">
        <f t="shared" si="0"/>
        <v>18</v>
      </c>
      <c r="C24" s="31">
        <f t="shared" si="1"/>
        <v>2.8401040485294442E-2</v>
      </c>
      <c r="D24" s="78"/>
      <c r="E24" s="78"/>
      <c r="F24" s="78"/>
      <c r="G24" s="78"/>
      <c r="H24" s="78"/>
      <c r="I24" s="78"/>
    </row>
    <row r="25" spans="1:9">
      <c r="A25" s="15">
        <v>17</v>
      </c>
      <c r="B25" s="15">
        <f t="shared" si="0"/>
        <v>19</v>
      </c>
      <c r="C25" s="31">
        <f t="shared" si="1"/>
        <v>2.5560936436764995E-2</v>
      </c>
      <c r="D25" s="78"/>
      <c r="E25" s="78"/>
      <c r="F25" s="78"/>
      <c r="G25" s="78"/>
      <c r="H25" s="78"/>
      <c r="I25" s="78"/>
    </row>
    <row r="26" spans="1:9">
      <c r="A26" s="15">
        <v>18</v>
      </c>
      <c r="B26" s="15">
        <f t="shared" si="0"/>
        <v>20</v>
      </c>
      <c r="C26" s="31">
        <f t="shared" si="1"/>
        <v>2.293384019187527E-2</v>
      </c>
      <c r="D26" s="78"/>
      <c r="E26" s="78"/>
      <c r="F26" s="78"/>
      <c r="G26" s="78"/>
      <c r="H26" s="78"/>
      <c r="I26" s="78"/>
    </row>
    <row r="27" spans="1:9">
      <c r="A27" s="15">
        <v>19</v>
      </c>
      <c r="B27" s="15">
        <f t="shared" si="0"/>
        <v>21</v>
      </c>
      <c r="C27" s="31">
        <f t="shared" si="1"/>
        <v>2.0519751750625231E-2</v>
      </c>
      <c r="D27" s="78"/>
      <c r="E27" s="78"/>
      <c r="F27" s="78"/>
      <c r="G27" s="78"/>
      <c r="H27" s="78"/>
      <c r="I27" s="78"/>
    </row>
    <row r="28" spans="1:9">
      <c r="A28" s="15">
        <v>20</v>
      </c>
      <c r="B28" s="15">
        <f t="shared" si="0"/>
        <v>22</v>
      </c>
      <c r="C28" s="31">
        <f t="shared" si="1"/>
        <v>1.8313878437433026E-2</v>
      </c>
      <c r="D28" s="78"/>
      <c r="E28" s="78"/>
      <c r="F28" s="78"/>
      <c r="G28" s="78"/>
      <c r="H28" s="78"/>
      <c r="I28" s="78"/>
    </row>
    <row r="29" spans="1:9">
      <c r="A29" s="15">
        <v>21</v>
      </c>
      <c r="B29" s="15">
        <f t="shared" si="0"/>
        <v>23</v>
      </c>
      <c r="C29" s="31">
        <f t="shared" si="1"/>
        <v>1.6308072703809406E-2</v>
      </c>
      <c r="D29" s="78"/>
      <c r="E29" s="78"/>
      <c r="F29" s="78"/>
      <c r="G29" s="78"/>
      <c r="H29" s="78"/>
      <c r="I29" s="78"/>
    </row>
    <row r="30" spans="1:9">
      <c r="A30" s="15">
        <v>22</v>
      </c>
      <c r="B30" s="15">
        <f t="shared" si="0"/>
        <v>24</v>
      </c>
      <c r="C30" s="31">
        <f t="shared" si="1"/>
        <v>1.4491946425430632E-2</v>
      </c>
      <c r="D30" s="78"/>
      <c r="E30" s="78"/>
      <c r="F30" s="78"/>
      <c r="G30" s="78"/>
      <c r="H30" s="78"/>
      <c r="I30" s="78"/>
    </row>
    <row r="31" spans="1:9">
      <c r="A31" s="15">
        <v>23</v>
      </c>
      <c r="B31" s="15">
        <f t="shared" si="0"/>
        <v>25</v>
      </c>
      <c r="C31" s="31">
        <f t="shared" si="1"/>
        <v>1.2853726394729776E-2</v>
      </c>
      <c r="D31" s="78"/>
      <c r="E31" s="78"/>
      <c r="F31" s="78"/>
      <c r="G31" s="78"/>
      <c r="H31" s="78"/>
      <c r="I31" s="78"/>
    </row>
    <row r="32" spans="1:9">
      <c r="A32" s="15">
        <v>24</v>
      </c>
      <c r="B32" s="15">
        <f t="shared" si="0"/>
        <v>26</v>
      </c>
      <c r="C32" s="31">
        <f t="shared" si="1"/>
        <v>1.1380903578666987E-2</v>
      </c>
      <c r="D32" s="78"/>
      <c r="E32" s="78"/>
      <c r="F32" s="78"/>
      <c r="G32" s="78"/>
      <c r="H32" s="78"/>
      <c r="I32" s="78"/>
    </row>
    <row r="33" spans="1:9">
      <c r="A33" s="15">
        <v>25</v>
      </c>
      <c r="B33" s="15">
        <f t="shared" si="0"/>
        <v>27</v>
      </c>
      <c r="C33" s="31">
        <f t="shared" si="1"/>
        <v>1.0060718763541615E-2</v>
      </c>
      <c r="D33" s="78"/>
      <c r="E33" s="78"/>
      <c r="F33" s="78"/>
      <c r="G33" s="78"/>
      <c r="H33" s="78"/>
      <c r="I33" s="78"/>
    </row>
    <row r="34" spans="1:9">
      <c r="A34" s="15">
        <v>26</v>
      </c>
      <c r="B34" s="15">
        <f t="shared" si="0"/>
        <v>28</v>
      </c>
      <c r="C34" s="31">
        <f t="shared" si="1"/>
        <v>8.8805190624338531E-3</v>
      </c>
      <c r="D34" s="78"/>
      <c r="E34" s="78"/>
      <c r="F34" s="78"/>
      <c r="G34" s="78"/>
      <c r="H34" s="78"/>
      <c r="I34" s="78"/>
    </row>
    <row r="35" spans="1:9">
      <c r="A35" s="15">
        <v>27</v>
      </c>
      <c r="B35" s="15">
        <f t="shared" si="0"/>
        <v>29</v>
      </c>
      <c r="C35" s="31">
        <f t="shared" si="1"/>
        <v>7.8280130994787291E-3</v>
      </c>
      <c r="D35" s="78"/>
      <c r="E35" s="78"/>
      <c r="F35" s="78"/>
      <c r="G35" s="78"/>
      <c r="H35" s="78"/>
      <c r="I35" s="78"/>
    </row>
    <row r="36" spans="1:9">
      <c r="A36" s="15">
        <v>28</v>
      </c>
      <c r="B36" s="15">
        <f t="shared" si="0"/>
        <v>30</v>
      </c>
      <c r="C36" s="31">
        <f t="shared" si="1"/>
        <v>6.8914472465053797E-3</v>
      </c>
      <c r="D36" s="78"/>
      <c r="E36" s="78"/>
      <c r="F36" s="78"/>
      <c r="G36" s="78"/>
      <c r="H36" s="78"/>
      <c r="I36" s="78"/>
    </row>
    <row r="37" spans="1:9">
      <c r="A37" s="15">
        <v>29</v>
      </c>
      <c r="B37" s="15">
        <f t="shared" si="0"/>
        <v>31</v>
      </c>
      <c r="C37" s="31">
        <f t="shared" si="1"/>
        <v>6.0597208546857633E-3</v>
      </c>
      <c r="D37" s="78"/>
      <c r="E37" s="78"/>
      <c r="F37" s="78"/>
      <c r="G37" s="78"/>
      <c r="H37" s="78"/>
      <c r="I37" s="78"/>
    </row>
    <row r="38" spans="1:9">
      <c r="A38" s="15">
        <v>30</v>
      </c>
      <c r="B38" s="15">
        <f t="shared" si="0"/>
        <v>32</v>
      </c>
      <c r="C38" s="31">
        <f t="shared" si="1"/>
        <v>5.3224548173656655E-3</v>
      </c>
      <c r="D38" s="78"/>
      <c r="E38" s="78"/>
      <c r="F38" s="78"/>
      <c r="G38" s="78"/>
      <c r="H38" s="78"/>
      <c r="I38" s="78"/>
    </row>
    <row r="39" spans="1:9">
      <c r="A39" s="15">
        <v>31</v>
      </c>
      <c r="B39" s="15">
        <f t="shared" si="0"/>
        <v>33</v>
      </c>
      <c r="C39" s="31">
        <f t="shared" si="1"/>
        <v>4.6700248720111638E-3</v>
      </c>
      <c r="D39" s="78"/>
      <c r="E39" s="78"/>
      <c r="F39" s="78"/>
      <c r="G39" s="78"/>
      <c r="H39" s="78"/>
      <c r="I39" s="78"/>
    </row>
    <row r="40" spans="1:9">
      <c r="A40" s="15">
        <v>32</v>
      </c>
      <c r="B40" s="15">
        <f t="shared" si="0"/>
        <v>34</v>
      </c>
      <c r="C40" s="31">
        <f t="shared" si="1"/>
        <v>4.0935686768722845E-3</v>
      </c>
      <c r="D40" s="78"/>
      <c r="E40" s="78"/>
      <c r="F40" s="78"/>
      <c r="G40" s="78"/>
      <c r="H40" s="78"/>
      <c r="I40" s="78"/>
    </row>
    <row r="41" spans="1:9">
      <c r="A41" s="15">
        <v>33</v>
      </c>
      <c r="B41" s="15">
        <f t="shared" si="0"/>
        <v>35</v>
      </c>
      <c r="C41" s="31">
        <f t="shared" si="1"/>
        <v>3.5849737806548185E-3</v>
      </c>
      <c r="D41" s="78"/>
      <c r="E41" s="78"/>
      <c r="F41" s="78"/>
      <c r="G41" s="78"/>
      <c r="H41" s="78"/>
      <c r="I41" s="78"/>
    </row>
    <row r="42" spans="1:9">
      <c r="A42" s="15">
        <v>34</v>
      </c>
      <c r="B42" s="15">
        <f t="shared" si="0"/>
        <v>36</v>
      </c>
      <c r="C42" s="31">
        <f t="shared" si="1"/>
        <v>3.1368520580729651E-3</v>
      </c>
      <c r="D42" s="78"/>
      <c r="E42" s="78"/>
      <c r="F42" s="78"/>
      <c r="G42" s="78"/>
      <c r="H42" s="78"/>
      <c r="I42" s="78"/>
    </row>
    <row r="43" spans="1:9">
      <c r="A43" s="15">
        <v>35</v>
      </c>
      <c r="B43" s="15">
        <f t="shared" si="0"/>
        <v>37</v>
      </c>
      <c r="C43" s="31">
        <f t="shared" si="1"/>
        <v>2.7425049422009373E-3</v>
      </c>
      <c r="D43" s="78"/>
      <c r="E43" s="78"/>
      <c r="F43" s="78"/>
      <c r="G43" s="78"/>
      <c r="H43" s="78"/>
      <c r="I43" s="78"/>
    </row>
    <row r="44" spans="1:9">
      <c r="A44" s="15">
        <v>36</v>
      </c>
      <c r="B44" s="15">
        <f t="shared" si="0"/>
        <v>38</v>
      </c>
      <c r="C44" s="31">
        <f t="shared" si="1"/>
        <v>2.3958827897838739E-3</v>
      </c>
      <c r="D44" s="78"/>
      <c r="E44" s="78"/>
      <c r="F44" s="78"/>
      <c r="G44" s="78"/>
      <c r="H44" s="78"/>
      <c r="I44" s="78"/>
    </row>
    <row r="45" spans="1:9">
      <c r="A45" s="15">
        <v>37</v>
      </c>
      <c r="B45" s="15">
        <f t="shared" si="0"/>
        <v>39</v>
      </c>
      <c r="C45" s="31">
        <f t="shared" si="1"/>
        <v>2.0915409218924086E-3</v>
      </c>
      <c r="D45" s="78"/>
      <c r="E45" s="78"/>
      <c r="F45" s="78"/>
      <c r="G45" s="78"/>
      <c r="H45" s="78"/>
      <c r="I45" s="78"/>
    </row>
    <row r="46" spans="1:9">
      <c r="A46" s="15">
        <v>38</v>
      </c>
      <c r="B46" s="15">
        <f t="shared" si="0"/>
        <v>40</v>
      </c>
      <c r="C46" s="31">
        <f t="shared" si="1"/>
        <v>1.8245942515982452E-3</v>
      </c>
      <c r="D46" s="78"/>
      <c r="E46" s="78"/>
      <c r="F46" s="78"/>
      <c r="G46" s="78"/>
      <c r="H46" s="78"/>
      <c r="I46" s="78"/>
    </row>
    <row r="47" spans="1:9">
      <c r="A47" s="15">
        <v>39</v>
      </c>
      <c r="B47" s="15">
        <f t="shared" si="0"/>
        <v>41</v>
      </c>
      <c r="C47" s="31">
        <f t="shared" si="1"/>
        <v>1.5906719116497532E-3</v>
      </c>
      <c r="D47" s="75"/>
      <c r="E47" s="78"/>
      <c r="F47" s="78"/>
      <c r="G47" s="75"/>
      <c r="H47" s="75"/>
      <c r="I47" s="75"/>
    </row>
    <row r="48" spans="1:9">
      <c r="A48" s="15">
        <v>40</v>
      </c>
      <c r="B48" s="15">
        <f t="shared" si="0"/>
        <v>42</v>
      </c>
      <c r="C48" s="31">
        <f t="shared" si="1"/>
        <v>1.3858729030248472E-3</v>
      </c>
    </row>
    <row r="49" spans="1:3">
      <c r="A49" s="15">
        <v>41</v>
      </c>
      <c r="B49" s="15">
        <f t="shared" si="0"/>
        <v>43</v>
      </c>
      <c r="C49" s="31">
        <f t="shared" si="1"/>
        <v>1.2067234789752937E-3</v>
      </c>
    </row>
    <row r="50" spans="1:3">
      <c r="A50" s="15">
        <v>42</v>
      </c>
      <c r="B50" s="15">
        <f t="shared" si="0"/>
        <v>44</v>
      </c>
      <c r="C50" s="31">
        <f t="shared" si="1"/>
        <v>1.0501367418225469E-3</v>
      </c>
    </row>
    <row r="51" spans="1:3">
      <c r="A51" s="15">
        <v>43</v>
      </c>
      <c r="B51" s="15">
        <f t="shared" si="0"/>
        <v>45</v>
      </c>
      <c r="C51" s="31">
        <f t="shared" si="1"/>
        <v>9.1337474753868015E-4</v>
      </c>
    </row>
    <row r="52" spans="1:3">
      <c r="A52" s="15">
        <v>44</v>
      </c>
      <c r="B52" s="15">
        <f t="shared" si="0"/>
        <v>46</v>
      </c>
      <c r="C52" s="31">
        <f t="shared" si="1"/>
        <v>7.9401327484896671E-4</v>
      </c>
    </row>
    <row r="53" spans="1:3">
      <c r="A53" s="15">
        <v>45</v>
      </c>
      <c r="B53" s="15">
        <f t="shared" si="0"/>
        <v>47</v>
      </c>
      <c r="C53" s="31">
        <f t="shared" si="1"/>
        <v>6.8990931214654662E-4</v>
      </c>
    </row>
    <row r="54" spans="1:3">
      <c r="A54" s="15">
        <v>46</v>
      </c>
      <c r="B54" s="15">
        <f t="shared" si="0"/>
        <v>48</v>
      </c>
      <c r="C54" s="31">
        <f t="shared" si="1"/>
        <v>5.9917123957075062E-4</v>
      </c>
    </row>
    <row r="55" spans="1:3">
      <c r="A55" s="15">
        <v>47</v>
      </c>
      <c r="B55" s="15">
        <f t="shared" si="0"/>
        <v>49</v>
      </c>
      <c r="C55" s="31">
        <f t="shared" si="1"/>
        <v>5.2013162924439624E-4</v>
      </c>
    </row>
    <row r="56" spans="1:3">
      <c r="A56" s="15">
        <v>48</v>
      </c>
      <c r="B56" s="15">
        <f t="shared" si="0"/>
        <v>50</v>
      </c>
      <c r="C56" s="31">
        <f t="shared" si="1"/>
        <v>4.5132254912560619E-4</v>
      </c>
    </row>
    <row r="57" spans="1:3">
      <c r="A57" s="15">
        <v>49</v>
      </c>
      <c r="B57" s="15">
        <f t="shared" si="0"/>
        <v>51</v>
      </c>
      <c r="C57" s="31">
        <f t="shared" si="1"/>
        <v>3.9145323138445456E-4</v>
      </c>
    </row>
    <row r="58" spans="1:3">
      <c r="A58" s="15">
        <v>50</v>
      </c>
      <c r="B58" s="15">
        <f t="shared" si="0"/>
        <v>52</v>
      </c>
      <c r="C58" s="31">
        <f t="shared" si="1"/>
        <v>3.3938995161032174E-4</v>
      </c>
    </row>
  </sheetData>
  <mergeCells count="5">
    <mergeCell ref="A5:A7"/>
    <mergeCell ref="A2:I2"/>
    <mergeCell ref="R5:S5"/>
    <mergeCell ref="K4:N6"/>
    <mergeCell ref="K2:R2"/>
  </mergeCells>
  <pageMargins left="0.78740157499999996" right="0.78740157499999996" top="0.984251969" bottom="0.984251969" header="0.4921259845" footer="0.4921259845"/>
  <pageSetup orientation="portrait" r:id="rId1"/>
  <headerFooter alignWithMargins="0"/>
  <drawing r:id="rId2"/>
  <legacyDrawing r:id="rId3"/>
  <oleObjects>
    <oleObject progId="Equation.3" shapeId="7170" r:id="rId4"/>
  </oleObjects>
</worksheet>
</file>

<file path=xl/worksheets/sheet5.xml><?xml version="1.0" encoding="utf-8"?>
<worksheet xmlns="http://schemas.openxmlformats.org/spreadsheetml/2006/main" xmlns:r="http://schemas.openxmlformats.org/officeDocument/2006/relationships">
  <dimension ref="A2:S64"/>
  <sheetViews>
    <sheetView workbookViewId="0">
      <selection activeCell="B4" sqref="B4"/>
    </sheetView>
  </sheetViews>
  <sheetFormatPr baseColWidth="10" defaultColWidth="9.140625" defaultRowHeight="12.75"/>
  <cols>
    <col min="1" max="1" width="9.140625" customWidth="1"/>
    <col min="2" max="2" width="10.5703125" style="69" bestFit="1" customWidth="1"/>
    <col min="3" max="7" width="9.140625" style="69" customWidth="1"/>
    <col min="8" max="8" width="8.85546875" style="69" customWidth="1"/>
  </cols>
  <sheetData>
    <row r="2" spans="1:19" ht="32.25" customHeight="1">
      <c r="A2" s="97" t="s">
        <v>31</v>
      </c>
      <c r="B2" s="97"/>
      <c r="C2" s="97"/>
      <c r="D2" s="97"/>
      <c r="E2" s="97"/>
      <c r="F2" s="97"/>
      <c r="G2" s="97"/>
      <c r="H2" s="97"/>
      <c r="J2" s="98" t="s">
        <v>51</v>
      </c>
      <c r="K2" s="98"/>
      <c r="L2" s="98"/>
      <c r="M2" s="98"/>
      <c r="N2" s="98"/>
      <c r="O2" s="98"/>
      <c r="P2" s="98"/>
      <c r="Q2" s="98"/>
      <c r="R2" s="72"/>
      <c r="S2" s="72"/>
    </row>
    <row r="3" spans="1:19" s="54" customFormat="1" ht="20.25" customHeight="1">
      <c r="A3" s="53"/>
      <c r="B3" s="53"/>
      <c r="C3" s="53"/>
      <c r="D3" s="53"/>
      <c r="E3" s="53"/>
      <c r="F3" s="53"/>
      <c r="G3" s="53"/>
      <c r="H3" s="53"/>
    </row>
    <row r="4" spans="1:19" s="54" customFormat="1">
      <c r="A4" s="55" t="s">
        <v>32</v>
      </c>
      <c r="B4" s="56">
        <v>0.2</v>
      </c>
      <c r="C4" s="53"/>
      <c r="F4" s="53"/>
      <c r="G4" s="53"/>
      <c r="H4" s="53"/>
      <c r="J4" s="101"/>
      <c r="K4" s="101"/>
      <c r="L4" s="101"/>
      <c r="M4" s="67"/>
      <c r="N4" s="61" t="s">
        <v>23</v>
      </c>
      <c r="O4" s="3">
        <f>1/B4</f>
        <v>5</v>
      </c>
      <c r="P4" s="70" t="s">
        <v>36</v>
      </c>
      <c r="Q4" s="71"/>
    </row>
    <row r="5" spans="1:19" s="54" customFormat="1" ht="12.75" customHeight="1">
      <c r="A5" s="84"/>
      <c r="B5" s="84"/>
      <c r="C5" s="53"/>
      <c r="D5" s="53"/>
      <c r="E5" s="53"/>
      <c r="F5" s="53"/>
      <c r="G5" s="53"/>
      <c r="H5" s="53"/>
      <c r="J5" s="101"/>
      <c r="K5" s="101"/>
      <c r="L5" s="101"/>
      <c r="M5" s="67"/>
      <c r="N5" s="61" t="s">
        <v>24</v>
      </c>
      <c r="O5" s="3">
        <f>(1-B4)/B4^2</f>
        <v>19.999999999999996</v>
      </c>
      <c r="P5" s="100" t="s">
        <v>37</v>
      </c>
      <c r="Q5" s="100"/>
    </row>
    <row r="6" spans="1:19">
      <c r="A6" s="16" t="s">
        <v>4</v>
      </c>
      <c r="B6" s="30" t="s">
        <v>5</v>
      </c>
      <c r="C6" s="76"/>
      <c r="D6" s="76"/>
      <c r="E6" s="76"/>
      <c r="F6" s="76"/>
      <c r="G6" s="76"/>
      <c r="H6" s="76"/>
      <c r="J6" s="67"/>
      <c r="K6" s="67"/>
      <c r="L6" s="67"/>
      <c r="M6" s="67"/>
      <c r="N6" s="61" t="s">
        <v>25</v>
      </c>
      <c r="O6" s="3">
        <f>O5^0.5</f>
        <v>4.4721359549995787</v>
      </c>
      <c r="P6" s="71"/>
      <c r="Q6" s="71"/>
    </row>
    <row r="7" spans="1:19">
      <c r="A7" s="15">
        <v>1</v>
      </c>
      <c r="B7" s="31">
        <f t="shared" ref="B7:B38" si="0">NEGBINOMDIST($A7-1,1,$B$4)</f>
        <v>0.2</v>
      </c>
      <c r="C7" s="77"/>
      <c r="D7" s="77"/>
      <c r="E7" s="77"/>
      <c r="F7" s="77"/>
      <c r="G7" s="77"/>
      <c r="H7" s="77"/>
      <c r="J7" s="67"/>
      <c r="K7" s="67"/>
      <c r="L7" s="67"/>
      <c r="M7" s="67"/>
      <c r="N7" s="67"/>
      <c r="O7" s="67"/>
    </row>
    <row r="8" spans="1:19">
      <c r="A8" s="15">
        <v>2</v>
      </c>
      <c r="B8" s="31">
        <f t="shared" si="0"/>
        <v>0.16000000000000003</v>
      </c>
      <c r="C8" s="78"/>
      <c r="D8" s="78"/>
      <c r="E8" s="79"/>
      <c r="F8" s="78"/>
      <c r="G8" s="78"/>
      <c r="H8" s="78"/>
      <c r="J8" s="67"/>
      <c r="K8" s="67"/>
      <c r="L8" s="67"/>
      <c r="M8" s="67"/>
      <c r="N8" s="67"/>
    </row>
    <row r="9" spans="1:19">
      <c r="A9" s="15">
        <v>3</v>
      </c>
      <c r="B9" s="31">
        <f t="shared" si="0"/>
        <v>0.128</v>
      </c>
      <c r="C9" s="78"/>
      <c r="D9" s="78"/>
      <c r="E9" s="78"/>
      <c r="F9" s="78"/>
      <c r="G9" s="78"/>
      <c r="H9" s="78"/>
    </row>
    <row r="10" spans="1:19">
      <c r="A10" s="15">
        <v>4</v>
      </c>
      <c r="B10" s="31">
        <f t="shared" si="0"/>
        <v>0.10240000000000003</v>
      </c>
      <c r="C10" s="78"/>
      <c r="D10" s="78"/>
      <c r="E10" s="78"/>
      <c r="F10" s="78"/>
      <c r="G10" s="78"/>
      <c r="H10" s="78"/>
    </row>
    <row r="11" spans="1:19">
      <c r="A11" s="15">
        <v>5</v>
      </c>
      <c r="B11" s="31">
        <f t="shared" si="0"/>
        <v>8.1920000000000021E-2</v>
      </c>
      <c r="C11" s="78"/>
      <c r="D11" s="78"/>
      <c r="E11" s="78"/>
      <c r="F11" s="78"/>
      <c r="G11" s="78"/>
      <c r="H11" s="78"/>
    </row>
    <row r="12" spans="1:19">
      <c r="A12" s="15">
        <v>6</v>
      </c>
      <c r="B12" s="31">
        <f t="shared" si="0"/>
        <v>6.5536000000000025E-2</v>
      </c>
      <c r="C12" s="78"/>
      <c r="D12" s="78"/>
      <c r="E12" s="78"/>
      <c r="F12" s="78"/>
      <c r="G12" s="78"/>
      <c r="H12" s="78"/>
    </row>
    <row r="13" spans="1:19">
      <c r="A13" s="15">
        <v>7</v>
      </c>
      <c r="B13" s="31">
        <f t="shared" si="0"/>
        <v>5.2428800000000025E-2</v>
      </c>
      <c r="C13" s="78"/>
      <c r="D13" s="78"/>
      <c r="E13" s="78"/>
      <c r="F13" s="78"/>
      <c r="G13" s="78"/>
      <c r="H13" s="78"/>
    </row>
    <row r="14" spans="1:19">
      <c r="A14" s="15">
        <v>8</v>
      </c>
      <c r="B14" s="31">
        <f t="shared" si="0"/>
        <v>4.1943040000000015E-2</v>
      </c>
      <c r="C14" s="78"/>
      <c r="D14" s="78"/>
      <c r="E14" s="78"/>
      <c r="F14" s="78"/>
      <c r="G14" s="78"/>
      <c r="H14" s="78"/>
    </row>
    <row r="15" spans="1:19">
      <c r="A15" s="15">
        <v>9</v>
      </c>
      <c r="B15" s="31">
        <f t="shared" si="0"/>
        <v>3.3554432000000016E-2</v>
      </c>
      <c r="C15" s="78"/>
      <c r="D15" s="78"/>
      <c r="E15" s="78"/>
      <c r="F15" s="78"/>
      <c r="G15" s="78"/>
      <c r="H15" s="78"/>
    </row>
    <row r="16" spans="1:19">
      <c r="A16" s="15">
        <v>10</v>
      </c>
      <c r="B16" s="31">
        <f t="shared" si="0"/>
        <v>2.6843545600000015E-2</v>
      </c>
      <c r="C16" s="78"/>
      <c r="D16" s="78"/>
      <c r="E16" s="78"/>
      <c r="F16" s="78"/>
      <c r="G16" s="78"/>
      <c r="H16" s="78"/>
    </row>
    <row r="17" spans="1:8">
      <c r="A17" s="15">
        <v>11</v>
      </c>
      <c r="B17" s="31">
        <f t="shared" si="0"/>
        <v>2.1474836480000009E-2</v>
      </c>
      <c r="C17" s="78"/>
      <c r="D17" s="78"/>
      <c r="E17" s="78"/>
      <c r="F17" s="78"/>
      <c r="G17" s="78"/>
      <c r="H17" s="78"/>
    </row>
    <row r="18" spans="1:8">
      <c r="A18" s="15">
        <v>12</v>
      </c>
      <c r="B18" s="31">
        <f t="shared" si="0"/>
        <v>1.717986918400001E-2</v>
      </c>
      <c r="C18" s="78"/>
      <c r="D18" s="78"/>
      <c r="E18" s="78"/>
      <c r="F18" s="78"/>
      <c r="G18" s="78"/>
      <c r="H18" s="78"/>
    </row>
    <row r="19" spans="1:8">
      <c r="A19" s="15">
        <v>13</v>
      </c>
      <c r="B19" s="31">
        <f t="shared" si="0"/>
        <v>1.3743895347200009E-2</v>
      </c>
      <c r="C19" s="78"/>
      <c r="D19" s="78"/>
      <c r="E19" s="78"/>
      <c r="F19" s="78"/>
      <c r="G19" s="78"/>
      <c r="H19" s="78"/>
    </row>
    <row r="20" spans="1:8">
      <c r="A20" s="15">
        <v>14</v>
      </c>
      <c r="B20" s="31">
        <f t="shared" si="0"/>
        <v>1.0995116277760009E-2</v>
      </c>
      <c r="C20" s="78"/>
      <c r="D20" s="78"/>
      <c r="E20" s="78"/>
      <c r="F20" s="78"/>
      <c r="G20" s="78"/>
      <c r="H20" s="78"/>
    </row>
    <row r="21" spans="1:8">
      <c r="A21" s="15">
        <v>15</v>
      </c>
      <c r="B21" s="31">
        <f t="shared" si="0"/>
        <v>8.7960930222080059E-3</v>
      </c>
      <c r="C21" s="78"/>
      <c r="D21" s="78"/>
      <c r="E21" s="78"/>
      <c r="F21" s="78"/>
      <c r="G21" s="78"/>
      <c r="H21" s="78"/>
    </row>
    <row r="22" spans="1:8">
      <c r="A22" s="15">
        <v>16</v>
      </c>
      <c r="B22" s="31">
        <f t="shared" si="0"/>
        <v>7.0368744177664051E-3</v>
      </c>
      <c r="C22" s="78"/>
      <c r="D22" s="78"/>
      <c r="E22" s="78"/>
      <c r="F22" s="78"/>
      <c r="G22" s="78"/>
      <c r="H22" s="78"/>
    </row>
    <row r="23" spans="1:8">
      <c r="A23" s="15">
        <v>17</v>
      </c>
      <c r="B23" s="31">
        <f t="shared" si="0"/>
        <v>5.6294995342131247E-3</v>
      </c>
      <c r="C23" s="78"/>
      <c r="D23" s="78"/>
      <c r="E23" s="78"/>
      <c r="F23" s="78"/>
      <c r="G23" s="78"/>
      <c r="H23" s="78"/>
    </row>
    <row r="24" spans="1:8">
      <c r="A24" s="15">
        <v>18</v>
      </c>
      <c r="B24" s="31">
        <f t="shared" si="0"/>
        <v>4.5035996273704998E-3</v>
      </c>
      <c r="C24" s="78"/>
      <c r="D24" s="78"/>
      <c r="E24" s="78"/>
      <c r="F24" s="78"/>
      <c r="G24" s="78"/>
      <c r="H24" s="78"/>
    </row>
    <row r="25" spans="1:8">
      <c r="A25" s="15">
        <v>19</v>
      </c>
      <c r="B25" s="31">
        <f t="shared" si="0"/>
        <v>3.6028797018964002E-3</v>
      </c>
      <c r="C25" s="78"/>
      <c r="D25" s="78"/>
      <c r="E25" s="78"/>
      <c r="F25" s="78"/>
      <c r="G25" s="78"/>
      <c r="H25" s="78"/>
    </row>
    <row r="26" spans="1:8">
      <c r="A26" s="15">
        <v>20</v>
      </c>
      <c r="B26" s="31">
        <f t="shared" si="0"/>
        <v>2.8823037615171203E-3</v>
      </c>
      <c r="C26" s="78"/>
      <c r="D26" s="78"/>
      <c r="E26" s="78"/>
      <c r="F26" s="78"/>
      <c r="G26" s="78"/>
      <c r="H26" s="78"/>
    </row>
    <row r="27" spans="1:8">
      <c r="A27" s="15">
        <v>21</v>
      </c>
      <c r="B27" s="31">
        <f t="shared" si="0"/>
        <v>2.3058430092136963E-3</v>
      </c>
      <c r="C27" s="78"/>
      <c r="D27" s="78"/>
      <c r="E27" s="78"/>
      <c r="F27" s="78"/>
      <c r="G27" s="78"/>
      <c r="H27" s="78"/>
    </row>
    <row r="28" spans="1:8">
      <c r="A28" s="15">
        <v>22</v>
      </c>
      <c r="B28" s="31">
        <f t="shared" si="0"/>
        <v>1.8446744073709572E-3</v>
      </c>
      <c r="C28" s="78"/>
      <c r="D28" s="78"/>
      <c r="E28" s="78"/>
      <c r="F28" s="78"/>
      <c r="G28" s="78"/>
      <c r="H28" s="78"/>
    </row>
    <row r="29" spans="1:8">
      <c r="A29" s="15">
        <v>23</v>
      </c>
      <c r="B29" s="31">
        <f t="shared" si="0"/>
        <v>1.4757395258967656E-3</v>
      </c>
      <c r="C29" s="78"/>
      <c r="D29" s="78"/>
      <c r="E29" s="78"/>
      <c r="F29" s="78"/>
      <c r="G29" s="78"/>
      <c r="H29" s="78"/>
    </row>
    <row r="30" spans="1:8">
      <c r="A30" s="15">
        <v>24</v>
      </c>
      <c r="B30" s="31">
        <f t="shared" si="0"/>
        <v>1.1805916207174127E-3</v>
      </c>
      <c r="C30" s="78"/>
      <c r="D30" s="78"/>
      <c r="E30" s="78"/>
      <c r="F30" s="78"/>
      <c r="G30" s="78"/>
      <c r="H30" s="78"/>
    </row>
    <row r="31" spans="1:8">
      <c r="A31" s="15">
        <v>25</v>
      </c>
      <c r="B31" s="31">
        <f t="shared" si="0"/>
        <v>9.4447329657393005E-4</v>
      </c>
      <c r="C31" s="78"/>
      <c r="D31" s="78"/>
      <c r="E31" s="78"/>
      <c r="F31" s="78"/>
      <c r="G31" s="78"/>
      <c r="H31" s="78"/>
    </row>
    <row r="32" spans="1:8">
      <c r="A32" s="15">
        <v>26</v>
      </c>
      <c r="B32" s="31">
        <f t="shared" si="0"/>
        <v>7.5557863725914413E-4</v>
      </c>
      <c r="C32" s="78"/>
      <c r="D32" s="78"/>
      <c r="E32" s="78"/>
      <c r="F32" s="78"/>
      <c r="G32" s="78"/>
      <c r="H32" s="78"/>
    </row>
    <row r="33" spans="1:8">
      <c r="A33" s="15">
        <v>27</v>
      </c>
      <c r="B33" s="31">
        <f t="shared" si="0"/>
        <v>6.0446290980731537E-4</v>
      </c>
      <c r="C33" s="78"/>
      <c r="D33" s="78"/>
      <c r="E33" s="78"/>
      <c r="F33" s="78"/>
      <c r="G33" s="78"/>
      <c r="H33" s="78"/>
    </row>
    <row r="34" spans="1:8">
      <c r="A34" s="15">
        <v>28</v>
      </c>
      <c r="B34" s="31">
        <f t="shared" si="0"/>
        <v>4.8357032784585231E-4</v>
      </c>
      <c r="C34" s="78"/>
      <c r="D34" s="78"/>
      <c r="E34" s="78"/>
      <c r="F34" s="78"/>
      <c r="G34" s="78"/>
      <c r="H34" s="78"/>
    </row>
    <row r="35" spans="1:8">
      <c r="A35" s="15">
        <v>29</v>
      </c>
      <c r="B35" s="31">
        <f t="shared" si="0"/>
        <v>3.8685626227668186E-4</v>
      </c>
      <c r="C35" s="78"/>
      <c r="D35" s="78"/>
      <c r="E35" s="78"/>
      <c r="F35" s="78"/>
      <c r="G35" s="78"/>
      <c r="H35" s="78"/>
    </row>
    <row r="36" spans="1:8">
      <c r="A36" s="15">
        <v>30</v>
      </c>
      <c r="B36" s="31">
        <f t="shared" si="0"/>
        <v>3.0948500982134553E-4</v>
      </c>
      <c r="C36" s="78"/>
      <c r="D36" s="78"/>
      <c r="E36" s="78"/>
      <c r="F36" s="78"/>
      <c r="G36" s="78"/>
      <c r="H36" s="78"/>
    </row>
    <row r="37" spans="1:8">
      <c r="A37" s="15">
        <v>31</v>
      </c>
      <c r="B37" s="31">
        <f t="shared" si="0"/>
        <v>2.475880078570764E-4</v>
      </c>
      <c r="C37" s="78"/>
      <c r="D37" s="78"/>
      <c r="E37" s="78"/>
      <c r="F37" s="78"/>
      <c r="G37" s="78"/>
      <c r="H37" s="78"/>
    </row>
    <row r="38" spans="1:8">
      <c r="A38" s="15">
        <v>32</v>
      </c>
      <c r="B38" s="31">
        <f t="shared" si="0"/>
        <v>1.9807040628566113E-4</v>
      </c>
      <c r="C38" s="78"/>
      <c r="D38" s="78"/>
      <c r="E38" s="78"/>
      <c r="F38" s="78"/>
      <c r="G38" s="78"/>
      <c r="H38" s="78"/>
    </row>
    <row r="39" spans="1:8">
      <c r="A39" s="15">
        <v>33</v>
      </c>
      <c r="B39" s="31">
        <f t="shared" ref="B39:B46" si="1">NEGBINOMDIST($A39-1,1,$B$4)</f>
        <v>1.584563250285289E-4</v>
      </c>
      <c r="C39" s="78"/>
      <c r="D39" s="78"/>
      <c r="E39" s="78"/>
      <c r="F39" s="78"/>
      <c r="G39" s="78"/>
      <c r="H39" s="78"/>
    </row>
    <row r="40" spans="1:8">
      <c r="A40" s="15">
        <v>34</v>
      </c>
      <c r="B40" s="31">
        <f t="shared" si="1"/>
        <v>1.2676506002282315E-4</v>
      </c>
      <c r="C40" s="78"/>
      <c r="D40" s="78"/>
      <c r="E40" s="78"/>
      <c r="F40" s="78"/>
      <c r="G40" s="78"/>
      <c r="H40" s="78"/>
    </row>
    <row r="41" spans="1:8">
      <c r="A41" s="15">
        <v>35</v>
      </c>
      <c r="B41" s="31">
        <f t="shared" si="1"/>
        <v>1.0141204801825853E-4</v>
      </c>
      <c r="C41" s="78"/>
      <c r="D41" s="78"/>
      <c r="E41" s="78"/>
      <c r="F41" s="78"/>
      <c r="G41" s="78"/>
      <c r="H41" s="78"/>
    </row>
    <row r="42" spans="1:8">
      <c r="A42" s="15">
        <v>36</v>
      </c>
      <c r="B42" s="31">
        <f t="shared" si="1"/>
        <v>8.1129638414606812E-5</v>
      </c>
      <c r="C42" s="78"/>
      <c r="D42" s="78"/>
      <c r="E42" s="78"/>
      <c r="F42" s="78"/>
      <c r="G42" s="78"/>
      <c r="H42" s="78"/>
    </row>
    <row r="43" spans="1:8">
      <c r="A43" s="15">
        <v>37</v>
      </c>
      <c r="B43" s="31">
        <f t="shared" si="1"/>
        <v>6.4903710731685458E-5</v>
      </c>
      <c r="C43" s="78"/>
      <c r="D43" s="78"/>
      <c r="E43" s="78"/>
      <c r="F43" s="78"/>
      <c r="G43" s="78"/>
      <c r="H43" s="78"/>
    </row>
    <row r="44" spans="1:8">
      <c r="A44" s="15">
        <v>38</v>
      </c>
      <c r="B44" s="31">
        <f t="shared" si="1"/>
        <v>5.192296858534841E-5</v>
      </c>
      <c r="C44" s="78"/>
      <c r="D44" s="78"/>
      <c r="E44" s="78"/>
      <c r="F44" s="78"/>
      <c r="G44" s="78"/>
      <c r="H44" s="78"/>
    </row>
    <row r="45" spans="1:8">
      <c r="A45" s="15">
        <v>39</v>
      </c>
      <c r="B45" s="31">
        <f t="shared" si="1"/>
        <v>4.1538374868278699E-5</v>
      </c>
      <c r="C45" s="78"/>
      <c r="D45" s="78"/>
      <c r="E45" s="78"/>
      <c r="F45" s="78"/>
      <c r="G45" s="78"/>
      <c r="H45" s="78"/>
    </row>
    <row r="46" spans="1:8">
      <c r="A46" s="15">
        <v>40</v>
      </c>
      <c r="B46" s="31">
        <f t="shared" si="1"/>
        <v>3.3230699894622928E-5</v>
      </c>
      <c r="C46" s="78"/>
      <c r="D46" s="78"/>
      <c r="E46" s="78"/>
      <c r="F46" s="78"/>
      <c r="G46" s="78"/>
      <c r="H46" s="78"/>
    </row>
    <row r="47" spans="1:8">
      <c r="A47" s="12"/>
      <c r="B47" s="78"/>
      <c r="C47" s="75"/>
      <c r="D47" s="78"/>
      <c r="E47" s="78"/>
      <c r="F47" s="75"/>
      <c r="G47" s="75"/>
      <c r="H47" s="75"/>
    </row>
    <row r="48" spans="1:8">
      <c r="A48" s="12"/>
      <c r="B48" s="78"/>
    </row>
    <row r="49" spans="1:3">
      <c r="A49" s="12"/>
      <c r="B49" s="78"/>
    </row>
    <row r="50" spans="1:3">
      <c r="A50" s="12"/>
      <c r="B50" s="78"/>
    </row>
    <row r="51" spans="1:3">
      <c r="A51" s="12"/>
      <c r="B51" s="78"/>
    </row>
    <row r="52" spans="1:3">
      <c r="A52" s="12"/>
      <c r="B52" s="78"/>
    </row>
    <row r="53" spans="1:3">
      <c r="A53" s="12"/>
      <c r="B53" s="78"/>
    </row>
    <row r="54" spans="1:3">
      <c r="A54" s="12"/>
      <c r="B54" s="78"/>
    </row>
    <row r="55" spans="1:3">
      <c r="A55" s="12"/>
      <c r="B55" s="78"/>
    </row>
    <row r="56" spans="1:3">
      <c r="A56" s="12"/>
      <c r="B56" s="78"/>
    </row>
    <row r="57" spans="1:3">
      <c r="A57" s="12"/>
      <c r="B57" s="78"/>
    </row>
    <row r="58" spans="1:3">
      <c r="A58" s="11"/>
      <c r="B58" s="86"/>
    </row>
    <row r="62" spans="1:3">
      <c r="A62" s="3"/>
      <c r="B62" s="68"/>
    </row>
    <row r="63" spans="1:3">
      <c r="A63" s="3"/>
      <c r="B63" s="64"/>
      <c r="C63" s="64"/>
    </row>
    <row r="64" spans="1:3">
      <c r="A64" s="3"/>
    </row>
  </sheetData>
  <mergeCells count="4">
    <mergeCell ref="A2:H2"/>
    <mergeCell ref="J2:Q2"/>
    <mergeCell ref="J4:L5"/>
    <mergeCell ref="P5:Q5"/>
  </mergeCells>
  <pageMargins left="0.78740157499999996" right="0.78740157499999996" top="0.984251969" bottom="0.984251969" header="0.4921259845" footer="0.4921259845"/>
  <pageSetup orientation="portrait" r:id="rId1"/>
  <headerFooter alignWithMargins="0"/>
  <drawing r:id="rId2"/>
  <legacyDrawing r:id="rId3"/>
  <oleObjects>
    <oleObject progId="Equation.3" shapeId="8194" r:id="rId4"/>
  </oleObjects>
</worksheet>
</file>

<file path=xl/worksheets/sheet6.xml><?xml version="1.0" encoding="utf-8"?>
<worksheet xmlns="http://schemas.openxmlformats.org/spreadsheetml/2006/main" xmlns:r="http://schemas.openxmlformats.org/officeDocument/2006/relationships">
  <dimension ref="A2:S44"/>
  <sheetViews>
    <sheetView workbookViewId="0">
      <selection activeCell="B4" sqref="B4"/>
    </sheetView>
  </sheetViews>
  <sheetFormatPr baseColWidth="10" defaultColWidth="9.140625" defaultRowHeight="12.75"/>
  <cols>
    <col min="1" max="1" width="9.140625" customWidth="1"/>
    <col min="2" max="8" width="9.140625" style="1" customWidth="1"/>
  </cols>
  <sheetData>
    <row r="2" spans="1:19" ht="27" customHeight="1">
      <c r="A2" s="97" t="s">
        <v>3</v>
      </c>
      <c r="B2" s="97"/>
      <c r="C2" s="97"/>
      <c r="D2" s="97"/>
      <c r="E2" s="97"/>
      <c r="F2" s="97"/>
      <c r="G2" s="97"/>
      <c r="H2" s="97"/>
      <c r="J2" s="98" t="s">
        <v>48</v>
      </c>
      <c r="K2" s="96"/>
      <c r="L2" s="96"/>
      <c r="M2" s="96"/>
      <c r="N2" s="96"/>
      <c r="O2" s="96"/>
      <c r="P2" s="96"/>
      <c r="Q2" s="96"/>
      <c r="R2" s="96"/>
      <c r="S2" s="96"/>
    </row>
    <row r="3" spans="1:19" ht="22.5" customHeight="1"/>
    <row r="4" spans="1:19">
      <c r="A4" s="34" t="s">
        <v>6</v>
      </c>
      <c r="B4" s="29">
        <v>2</v>
      </c>
      <c r="C4" s="18">
        <v>4</v>
      </c>
      <c r="D4" s="18">
        <v>6</v>
      </c>
      <c r="E4" s="18">
        <v>8</v>
      </c>
      <c r="F4" s="18">
        <v>10</v>
      </c>
      <c r="G4" s="18">
        <v>12</v>
      </c>
      <c r="H4" s="18">
        <v>15</v>
      </c>
      <c r="J4" s="99"/>
      <c r="K4" s="99"/>
      <c r="L4" s="99"/>
      <c r="M4" s="99"/>
      <c r="N4" s="57"/>
      <c r="O4" s="61" t="s">
        <v>23</v>
      </c>
      <c r="P4" s="3">
        <f>B4</f>
        <v>2</v>
      </c>
      <c r="Q4" s="62" t="s">
        <v>30</v>
      </c>
    </row>
    <row r="5" spans="1:19">
      <c r="A5" s="16" t="s">
        <v>4</v>
      </c>
      <c r="B5" s="58" t="s">
        <v>5</v>
      </c>
      <c r="C5" s="17" t="s">
        <v>5</v>
      </c>
      <c r="D5" s="17" t="s">
        <v>5</v>
      </c>
      <c r="E5" s="17" t="s">
        <v>5</v>
      </c>
      <c r="F5" s="17" t="s">
        <v>5</v>
      </c>
      <c r="G5" s="17" t="s">
        <v>5</v>
      </c>
      <c r="H5" s="17" t="s">
        <v>5</v>
      </c>
      <c r="J5" s="99"/>
      <c r="K5" s="99"/>
      <c r="L5" s="99"/>
      <c r="M5" s="99"/>
      <c r="N5" s="57"/>
      <c r="O5" s="61" t="s">
        <v>24</v>
      </c>
      <c r="P5" s="3">
        <f>B4</f>
        <v>2</v>
      </c>
      <c r="Q5" s="62" t="s">
        <v>30</v>
      </c>
    </row>
    <row r="6" spans="1:19">
      <c r="A6" s="15">
        <v>0</v>
      </c>
      <c r="B6" s="31">
        <f>IF(POISSON($A6,B$4,FALSE)&lt;0.000009," ",POISSON($A6,B$4,FALSE))</f>
        <v>0.13533528323661353</v>
      </c>
      <c r="C6" s="32">
        <f t="shared" ref="C6:H21" si="0">IF(POISSON($A6,C$4,FALSE)&lt;0.000009," ",POISSON($A6,C$4,FALSE))</f>
        <v>1.8315638888734272E-2</v>
      </c>
      <c r="D6" s="32">
        <f t="shared" si="0"/>
        <v>2.4787521766663993E-3</v>
      </c>
      <c r="E6" s="32">
        <f t="shared" si="0"/>
        <v>3.3546262790251738E-4</v>
      </c>
      <c r="F6" s="32">
        <f t="shared" si="0"/>
        <v>4.5399929762485288E-5</v>
      </c>
      <c r="G6" s="32" t="str">
        <f t="shared" si="0"/>
        <v xml:space="preserve"> </v>
      </c>
      <c r="H6" s="32" t="str">
        <f t="shared" si="0"/>
        <v xml:space="preserve"> </v>
      </c>
      <c r="J6" s="99"/>
      <c r="K6" s="99"/>
      <c r="L6" s="99"/>
      <c r="M6" s="99"/>
      <c r="N6" s="57"/>
      <c r="O6" s="61" t="s">
        <v>25</v>
      </c>
      <c r="P6" s="3">
        <f>P5^0.5</f>
        <v>1.4142135623730951</v>
      </c>
      <c r="Q6" s="1"/>
    </row>
    <row r="7" spans="1:19">
      <c r="A7" s="15">
        <v>1</v>
      </c>
      <c r="B7" s="31">
        <f t="shared" ref="B7:H41" si="1">IF(POISSON($A7,B$4,FALSE)&lt;0.000009," ",POISSON($A7,B$4,FALSE))</f>
        <v>0.27067056647322707</v>
      </c>
      <c r="C7" s="32">
        <f t="shared" si="0"/>
        <v>7.3262555554937089E-2</v>
      </c>
      <c r="D7" s="32">
        <f t="shared" si="0"/>
        <v>1.4872513059998396E-2</v>
      </c>
      <c r="E7" s="32">
        <f t="shared" si="0"/>
        <v>2.6837010232201391E-3</v>
      </c>
      <c r="F7" s="32">
        <f t="shared" si="0"/>
        <v>4.5399929762485284E-4</v>
      </c>
      <c r="G7" s="32">
        <f t="shared" si="0"/>
        <v>7.3730548239939734E-5</v>
      </c>
      <c r="H7" s="32" t="str">
        <f t="shared" si="0"/>
        <v xml:space="preserve"> </v>
      </c>
      <c r="J7" s="60"/>
      <c r="K7" s="60"/>
      <c r="L7" s="60"/>
      <c r="M7" s="60"/>
      <c r="N7" s="57"/>
    </row>
    <row r="8" spans="1:19">
      <c r="A8" s="15">
        <v>2</v>
      </c>
      <c r="B8" s="31">
        <f t="shared" si="1"/>
        <v>0.27067056647322707</v>
      </c>
      <c r="C8" s="32">
        <f t="shared" si="0"/>
        <v>0.14652511110987418</v>
      </c>
      <c r="D8" s="32">
        <f t="shared" si="0"/>
        <v>4.461753917999519E-2</v>
      </c>
      <c r="E8" s="32">
        <f t="shared" si="0"/>
        <v>1.0734804092880556E-2</v>
      </c>
      <c r="F8" s="32">
        <f t="shared" si="0"/>
        <v>2.2699964881242644E-3</v>
      </c>
      <c r="G8" s="32">
        <f t="shared" si="0"/>
        <v>4.4238328943963846E-4</v>
      </c>
      <c r="H8" s="32">
        <f t="shared" si="0"/>
        <v>3.4414011056456138E-5</v>
      </c>
      <c r="J8" s="57"/>
      <c r="K8" s="57"/>
      <c r="L8" s="57"/>
      <c r="M8" s="57"/>
      <c r="N8" s="57"/>
    </row>
    <row r="9" spans="1:19">
      <c r="A9" s="15">
        <v>3</v>
      </c>
      <c r="B9" s="31">
        <f t="shared" si="1"/>
        <v>0.18044704431548469</v>
      </c>
      <c r="C9" s="32">
        <f t="shared" si="0"/>
        <v>0.19536681481316559</v>
      </c>
      <c r="D9" s="32">
        <f t="shared" si="0"/>
        <v>8.923507835999038E-2</v>
      </c>
      <c r="E9" s="32">
        <f t="shared" si="0"/>
        <v>2.8626144247681482E-2</v>
      </c>
      <c r="F9" s="32">
        <f t="shared" si="0"/>
        <v>7.5666549604142142E-3</v>
      </c>
      <c r="G9" s="32">
        <f t="shared" si="0"/>
        <v>1.7695331577585538E-3</v>
      </c>
      <c r="H9" s="32">
        <f t="shared" si="0"/>
        <v>1.7207005528228068E-4</v>
      </c>
    </row>
    <row r="10" spans="1:19">
      <c r="A10" s="15">
        <v>4</v>
      </c>
      <c r="B10" s="31">
        <f t="shared" si="1"/>
        <v>9.0223522157742347E-2</v>
      </c>
      <c r="C10" s="32">
        <f t="shared" si="0"/>
        <v>0.19536681481316559</v>
      </c>
      <c r="D10" s="32">
        <f t="shared" si="0"/>
        <v>0.13385261753998556</v>
      </c>
      <c r="E10" s="32">
        <f t="shared" si="0"/>
        <v>5.7252288495362964E-2</v>
      </c>
      <c r="F10" s="32">
        <f t="shared" si="0"/>
        <v>1.8916637401035535E-2</v>
      </c>
      <c r="G10" s="32">
        <f t="shared" si="0"/>
        <v>5.3085994732756615E-3</v>
      </c>
      <c r="H10" s="32">
        <f t="shared" si="0"/>
        <v>6.4526270730855262E-4</v>
      </c>
    </row>
    <row r="11" spans="1:19">
      <c r="A11" s="15">
        <v>5</v>
      </c>
      <c r="B11" s="31">
        <f t="shared" si="1"/>
        <v>3.6089408863096945E-2</v>
      </c>
      <c r="C11" s="32">
        <f t="shared" si="0"/>
        <v>0.15629345185053248</v>
      </c>
      <c r="D11" s="32">
        <f t="shared" si="0"/>
        <v>0.16062314104798267</v>
      </c>
      <c r="E11" s="32">
        <f t="shared" si="0"/>
        <v>9.1603661592580751E-2</v>
      </c>
      <c r="F11" s="32">
        <f t="shared" si="0"/>
        <v>3.7833274802071069E-2</v>
      </c>
      <c r="G11" s="32">
        <f t="shared" si="0"/>
        <v>1.2740638735861587E-2</v>
      </c>
      <c r="H11" s="32">
        <f t="shared" si="0"/>
        <v>1.9357881219256579E-3</v>
      </c>
    </row>
    <row r="12" spans="1:19">
      <c r="A12" s="15">
        <v>6</v>
      </c>
      <c r="B12" s="31">
        <f t="shared" si="1"/>
        <v>1.2029802954365646E-2</v>
      </c>
      <c r="C12" s="32">
        <f t="shared" si="0"/>
        <v>0.10419563456702165</v>
      </c>
      <c r="D12" s="32">
        <f t="shared" si="0"/>
        <v>0.16062314104798267</v>
      </c>
      <c r="E12" s="32">
        <f t="shared" si="0"/>
        <v>0.12213821545677433</v>
      </c>
      <c r="F12" s="32">
        <f t="shared" si="0"/>
        <v>6.3055458003451775E-2</v>
      </c>
      <c r="G12" s="32">
        <f t="shared" si="0"/>
        <v>2.5481277471723175E-2</v>
      </c>
      <c r="H12" s="32">
        <f t="shared" si="0"/>
        <v>4.8394703048141446E-3</v>
      </c>
    </row>
    <row r="13" spans="1:19">
      <c r="A13" s="15">
        <v>7</v>
      </c>
      <c r="B13" s="31">
        <f t="shared" si="1"/>
        <v>3.4370865583901846E-3</v>
      </c>
      <c r="C13" s="32">
        <f t="shared" si="0"/>
        <v>5.9540362609726651E-2</v>
      </c>
      <c r="D13" s="32">
        <f t="shared" si="0"/>
        <v>0.137676978041128</v>
      </c>
      <c r="E13" s="32">
        <f t="shared" si="0"/>
        <v>0.13958653195059922</v>
      </c>
      <c r="F13" s="32">
        <f t="shared" si="0"/>
        <v>9.0079225719216838E-2</v>
      </c>
      <c r="G13" s="32">
        <f t="shared" si="0"/>
        <v>4.3682189951525438E-2</v>
      </c>
      <c r="H13" s="32">
        <f t="shared" si="0"/>
        <v>1.0370293510316023E-2</v>
      </c>
    </row>
    <row r="14" spans="1:19">
      <c r="A14" s="15">
        <v>8</v>
      </c>
      <c r="B14" s="31">
        <f t="shared" si="1"/>
        <v>8.5927163959754614E-4</v>
      </c>
      <c r="C14" s="32">
        <f t="shared" si="0"/>
        <v>2.9770181304863325E-2</v>
      </c>
      <c r="D14" s="32">
        <f t="shared" si="0"/>
        <v>0.103257733530846</v>
      </c>
      <c r="E14" s="32">
        <f t="shared" si="0"/>
        <v>0.13958653195059922</v>
      </c>
      <c r="F14" s="32">
        <f t="shared" si="0"/>
        <v>0.11259903214902103</v>
      </c>
      <c r="G14" s="32">
        <f t="shared" si="0"/>
        <v>6.5523284927288164E-2</v>
      </c>
      <c r="H14" s="32">
        <f t="shared" si="0"/>
        <v>1.9444300331842544E-2</v>
      </c>
    </row>
    <row r="15" spans="1:19">
      <c r="A15" s="15">
        <v>9</v>
      </c>
      <c r="B15" s="31">
        <f t="shared" si="1"/>
        <v>1.9094925324389912E-4</v>
      </c>
      <c r="C15" s="32">
        <f t="shared" si="0"/>
        <v>1.3231191691050366E-2</v>
      </c>
      <c r="D15" s="32">
        <f t="shared" si="0"/>
        <v>6.8838489020563998E-2</v>
      </c>
      <c r="E15" s="32">
        <f t="shared" si="0"/>
        <v>0.12407691728942154</v>
      </c>
      <c r="F15" s="32">
        <f t="shared" si="0"/>
        <v>0.12511003572113449</v>
      </c>
      <c r="G15" s="32">
        <f t="shared" si="0"/>
        <v>8.7364379903050876E-2</v>
      </c>
      <c r="H15" s="32">
        <f t="shared" si="0"/>
        <v>3.2407167219737576E-2</v>
      </c>
    </row>
    <row r="16" spans="1:19">
      <c r="A16" s="15">
        <v>10</v>
      </c>
      <c r="B16" s="31">
        <f t="shared" si="1"/>
        <v>3.8189850648779826E-5</v>
      </c>
      <c r="C16" s="32">
        <f t="shared" si="0"/>
        <v>5.2924766764201464E-3</v>
      </c>
      <c r="D16" s="32">
        <f t="shared" si="0"/>
        <v>4.1303093412338392E-2</v>
      </c>
      <c r="E16" s="32">
        <f t="shared" si="0"/>
        <v>9.9261533831537241E-2</v>
      </c>
      <c r="F16" s="32">
        <f t="shared" si="0"/>
        <v>0.12511003572113449</v>
      </c>
      <c r="G16" s="32">
        <f t="shared" si="0"/>
        <v>0.10483725588366105</v>
      </c>
      <c r="H16" s="32">
        <f t="shared" si="0"/>
        <v>4.8610750829606357E-2</v>
      </c>
    </row>
    <row r="17" spans="1:8">
      <c r="A17" s="15">
        <v>11</v>
      </c>
      <c r="B17" s="31" t="str">
        <f t="shared" si="1"/>
        <v xml:space="preserve"> </v>
      </c>
      <c r="C17" s="32">
        <f t="shared" si="0"/>
        <v>1.9245369732436895E-3</v>
      </c>
      <c r="D17" s="32">
        <f t="shared" si="0"/>
        <v>2.2528960043093665E-2</v>
      </c>
      <c r="E17" s="32">
        <f t="shared" si="0"/>
        <v>7.2190206422936165E-2</v>
      </c>
      <c r="F17" s="32">
        <f t="shared" si="0"/>
        <v>0.11373639611012226</v>
      </c>
      <c r="G17" s="32">
        <f t="shared" si="0"/>
        <v>0.11436791550944843</v>
      </c>
      <c r="H17" s="32">
        <f t="shared" si="0"/>
        <v>6.6287387494917763E-2</v>
      </c>
    </row>
    <row r="18" spans="1:8">
      <c r="A18" s="15">
        <v>12</v>
      </c>
      <c r="B18" s="31" t="str">
        <f t="shared" si="1"/>
        <v xml:space="preserve"> </v>
      </c>
      <c r="C18" s="32">
        <f t="shared" si="0"/>
        <v>6.4151232441456315E-4</v>
      </c>
      <c r="D18" s="32">
        <f t="shared" si="0"/>
        <v>1.1264480021546832E-2</v>
      </c>
      <c r="E18" s="32">
        <f t="shared" si="0"/>
        <v>4.8126804281957439E-2</v>
      </c>
      <c r="F18" s="32">
        <f t="shared" si="0"/>
        <v>9.4780330091768547E-2</v>
      </c>
      <c r="G18" s="32">
        <f t="shared" si="0"/>
        <v>0.11436791550944843</v>
      </c>
      <c r="H18" s="32">
        <f t="shared" si="0"/>
        <v>8.28592343686472E-2</v>
      </c>
    </row>
    <row r="19" spans="1:8">
      <c r="A19" s="15">
        <v>13</v>
      </c>
      <c r="B19" s="31" t="str">
        <f t="shared" si="1"/>
        <v xml:space="preserve"> </v>
      </c>
      <c r="C19" s="32">
        <f t="shared" si="0"/>
        <v>1.9738840751217326E-4</v>
      </c>
      <c r="D19" s="32">
        <f t="shared" si="0"/>
        <v>5.1989907791754617E-3</v>
      </c>
      <c r="E19" s="32">
        <f t="shared" si="0"/>
        <v>2.961649494274304E-2</v>
      </c>
      <c r="F19" s="32">
        <f t="shared" si="0"/>
        <v>7.2907946224437345E-2</v>
      </c>
      <c r="G19" s="32">
        <f t="shared" si="0"/>
        <v>0.10557038354718316</v>
      </c>
      <c r="H19" s="32">
        <f t="shared" si="0"/>
        <v>9.5606808886900624E-2</v>
      </c>
    </row>
    <row r="20" spans="1:8">
      <c r="A20" s="15">
        <v>14</v>
      </c>
      <c r="B20" s="31" t="str">
        <f t="shared" si="1"/>
        <v xml:space="preserve"> </v>
      </c>
      <c r="C20" s="32">
        <f t="shared" si="0"/>
        <v>5.6396687860620927E-5</v>
      </c>
      <c r="D20" s="32">
        <f t="shared" si="0"/>
        <v>2.2281389053609118E-3</v>
      </c>
      <c r="E20" s="32">
        <f t="shared" si="0"/>
        <v>1.6923711395853164E-2</v>
      </c>
      <c r="F20" s="32">
        <f t="shared" si="0"/>
        <v>5.2077104446026673E-2</v>
      </c>
      <c r="G20" s="32">
        <f t="shared" si="0"/>
        <v>9.0488900183299845E-2</v>
      </c>
      <c r="H20" s="32">
        <f t="shared" si="0"/>
        <v>0.10243586666453637</v>
      </c>
    </row>
    <row r="21" spans="1:8">
      <c r="A21" s="15">
        <v>15</v>
      </c>
      <c r="B21" s="31" t="str">
        <f t="shared" si="1"/>
        <v xml:space="preserve"> </v>
      </c>
      <c r="C21" s="32">
        <f t="shared" si="0"/>
        <v>1.5039116762832246E-5</v>
      </c>
      <c r="D21" s="32">
        <f t="shared" si="0"/>
        <v>8.9125556214436478E-4</v>
      </c>
      <c r="E21" s="32">
        <f t="shared" si="0"/>
        <v>9.025979411121687E-3</v>
      </c>
      <c r="F21" s="32">
        <f t="shared" si="0"/>
        <v>3.4718069630684453E-2</v>
      </c>
      <c r="G21" s="32">
        <f t="shared" si="0"/>
        <v>7.2391120146639884E-2</v>
      </c>
      <c r="H21" s="32">
        <f t="shared" si="0"/>
        <v>0.10243586666453637</v>
      </c>
    </row>
    <row r="22" spans="1:8">
      <c r="A22" s="15">
        <v>16</v>
      </c>
      <c r="B22" s="31" t="str">
        <f t="shared" si="1"/>
        <v xml:space="preserve"> </v>
      </c>
      <c r="C22" s="32" t="str">
        <f t="shared" si="1"/>
        <v xml:space="preserve"> </v>
      </c>
      <c r="D22" s="32">
        <f t="shared" si="1"/>
        <v>3.3422083580413682E-4</v>
      </c>
      <c r="E22" s="32">
        <f t="shared" si="1"/>
        <v>4.5129897055608435E-3</v>
      </c>
      <c r="F22" s="32">
        <f t="shared" si="1"/>
        <v>2.1698793519177782E-2</v>
      </c>
      <c r="G22" s="32">
        <f t="shared" si="1"/>
        <v>5.429334010997991E-2</v>
      </c>
      <c r="H22" s="32">
        <f t="shared" si="1"/>
        <v>9.6033624998002845E-2</v>
      </c>
    </row>
    <row r="23" spans="1:8">
      <c r="A23" s="15">
        <v>17</v>
      </c>
      <c r="B23" s="31" t="str">
        <f t="shared" si="1"/>
        <v xml:space="preserve"> </v>
      </c>
      <c r="C23" s="32" t="str">
        <f t="shared" si="1"/>
        <v xml:space="preserve"> </v>
      </c>
      <c r="D23" s="32">
        <f t="shared" si="1"/>
        <v>1.1796029498969535E-4</v>
      </c>
      <c r="E23" s="32">
        <f t="shared" si="1"/>
        <v>2.1237598614403971E-3</v>
      </c>
      <c r="F23" s="32">
        <f t="shared" si="1"/>
        <v>1.2763996187751637E-2</v>
      </c>
      <c r="G23" s="32">
        <f t="shared" si="1"/>
        <v>3.8324710665868178E-2</v>
      </c>
      <c r="H23" s="32">
        <f t="shared" si="1"/>
        <v>8.473555146882604E-2</v>
      </c>
    </row>
    <row r="24" spans="1:8">
      <c r="A24" s="15">
        <v>18</v>
      </c>
      <c r="B24" s="31" t="str">
        <f t="shared" si="1"/>
        <v xml:space="preserve"> </v>
      </c>
      <c r="C24" s="32" t="str">
        <f t="shared" si="1"/>
        <v xml:space="preserve"> </v>
      </c>
      <c r="D24" s="32">
        <f t="shared" si="1"/>
        <v>3.9320098329898453E-5</v>
      </c>
      <c r="E24" s="32">
        <f t="shared" si="1"/>
        <v>9.438932717512875E-4</v>
      </c>
      <c r="F24" s="32">
        <f t="shared" si="1"/>
        <v>7.0911089931953546E-3</v>
      </c>
      <c r="G24" s="32">
        <f t="shared" si="1"/>
        <v>2.5549807110578783E-2</v>
      </c>
      <c r="H24" s="32">
        <f t="shared" si="1"/>
        <v>7.061295955735504E-2</v>
      </c>
    </row>
    <row r="25" spans="1:8">
      <c r="A25" s="15">
        <v>19</v>
      </c>
      <c r="B25" s="31" t="str">
        <f t="shared" si="1"/>
        <v xml:space="preserve"> </v>
      </c>
      <c r="C25" s="32" t="str">
        <f t="shared" si="1"/>
        <v xml:space="preserve"> </v>
      </c>
      <c r="D25" s="32">
        <f t="shared" si="1"/>
        <v>1.2416873156810036E-5</v>
      </c>
      <c r="E25" s="32">
        <f t="shared" si="1"/>
        <v>3.9742874600054206E-4</v>
      </c>
      <c r="F25" s="32">
        <f t="shared" si="1"/>
        <v>3.7321626279975548E-3</v>
      </c>
      <c r="G25" s="32">
        <f t="shared" si="1"/>
        <v>1.6136720280365547E-2</v>
      </c>
      <c r="H25" s="32">
        <f t="shared" si="1"/>
        <v>5.5747073334753976E-2</v>
      </c>
    </row>
    <row r="26" spans="1:8">
      <c r="A26" s="15">
        <v>20</v>
      </c>
      <c r="B26" s="31" t="str">
        <f t="shared" si="1"/>
        <v xml:space="preserve"> </v>
      </c>
      <c r="C26" s="32" t="str">
        <f t="shared" si="1"/>
        <v xml:space="preserve"> </v>
      </c>
      <c r="D26" s="32" t="str">
        <f t="shared" si="1"/>
        <v xml:space="preserve"> </v>
      </c>
      <c r="E26" s="32">
        <f t="shared" si="1"/>
        <v>1.5897149840021684E-4</v>
      </c>
      <c r="F26" s="32">
        <f t="shared" si="1"/>
        <v>1.8660813139987774E-3</v>
      </c>
      <c r="G26" s="32">
        <f t="shared" si="1"/>
        <v>9.6820321682193292E-3</v>
      </c>
      <c r="H26" s="32">
        <f t="shared" si="1"/>
        <v>4.1810305001065487E-2</v>
      </c>
    </row>
    <row r="27" spans="1:8">
      <c r="A27" s="15">
        <v>21</v>
      </c>
      <c r="B27" s="31" t="str">
        <f t="shared" si="1"/>
        <v xml:space="preserve"> </v>
      </c>
      <c r="C27" s="32" t="str">
        <f t="shared" si="1"/>
        <v xml:space="preserve"> </v>
      </c>
      <c r="D27" s="32" t="str">
        <f t="shared" si="1"/>
        <v xml:space="preserve"> </v>
      </c>
      <c r="E27" s="32">
        <f t="shared" si="1"/>
        <v>6.056057081913022E-5</v>
      </c>
      <c r="F27" s="32">
        <f t="shared" si="1"/>
        <v>8.8861014952322721E-4</v>
      </c>
      <c r="G27" s="32">
        <f t="shared" si="1"/>
        <v>5.5325898104110448E-3</v>
      </c>
      <c r="H27" s="32">
        <f t="shared" si="1"/>
        <v>2.986450357218963E-2</v>
      </c>
    </row>
    <row r="28" spans="1:8">
      <c r="A28" s="15">
        <v>22</v>
      </c>
      <c r="B28" s="31" t="str">
        <f t="shared" si="1"/>
        <v xml:space="preserve"> </v>
      </c>
      <c r="C28" s="32" t="str">
        <f t="shared" si="1"/>
        <v xml:space="preserve"> </v>
      </c>
      <c r="D28" s="32" t="str">
        <f t="shared" si="1"/>
        <v xml:space="preserve"> </v>
      </c>
      <c r="E28" s="32">
        <f t="shared" si="1"/>
        <v>2.202202575241099E-5</v>
      </c>
      <c r="F28" s="32">
        <f t="shared" si="1"/>
        <v>4.0391370432873964E-4</v>
      </c>
      <c r="G28" s="32">
        <f t="shared" si="1"/>
        <v>3.0177762602242061E-3</v>
      </c>
      <c r="H28" s="32">
        <f t="shared" si="1"/>
        <v>2.0362161526492929E-2</v>
      </c>
    </row>
    <row r="29" spans="1:8">
      <c r="A29" s="15">
        <v>23</v>
      </c>
      <c r="B29" s="31" t="str">
        <f t="shared" si="1"/>
        <v xml:space="preserve"> </v>
      </c>
      <c r="C29" s="32" t="str">
        <f t="shared" si="1"/>
        <v xml:space="preserve"> </v>
      </c>
      <c r="D29" s="32" t="str">
        <f t="shared" si="1"/>
        <v xml:space="preserve"> </v>
      </c>
      <c r="E29" s="32" t="str">
        <f t="shared" si="1"/>
        <v xml:space="preserve"> </v>
      </c>
      <c r="F29" s="32">
        <f t="shared" si="1"/>
        <v>1.7561465405597373E-4</v>
      </c>
      <c r="G29" s="32">
        <f t="shared" si="1"/>
        <v>1.5744919618561073E-3</v>
      </c>
      <c r="H29" s="32">
        <f t="shared" si="1"/>
        <v>1.3279670560756258E-2</v>
      </c>
    </row>
    <row r="30" spans="1:8">
      <c r="A30" s="15">
        <v>24</v>
      </c>
      <c r="B30" s="31" t="str">
        <f t="shared" si="1"/>
        <v xml:space="preserve"> </v>
      </c>
      <c r="C30" s="32" t="str">
        <f t="shared" si="1"/>
        <v xml:space="preserve"> </v>
      </c>
      <c r="D30" s="32" t="str">
        <f t="shared" si="1"/>
        <v xml:space="preserve"> </v>
      </c>
      <c r="E30" s="32" t="str">
        <f t="shared" si="1"/>
        <v xml:space="preserve"> </v>
      </c>
      <c r="F30" s="32">
        <f t="shared" si="1"/>
        <v>7.3172772523322395E-5</v>
      </c>
      <c r="G30" s="32">
        <f t="shared" si="1"/>
        <v>7.8724598092805363E-4</v>
      </c>
      <c r="H30" s="32">
        <f t="shared" si="1"/>
        <v>8.2997941004726624E-3</v>
      </c>
    </row>
    <row r="31" spans="1:8">
      <c r="A31" s="15">
        <v>25</v>
      </c>
      <c r="B31" s="31" t="str">
        <f t="shared" si="1"/>
        <v xml:space="preserve"> </v>
      </c>
      <c r="C31" s="32" t="str">
        <f t="shared" si="1"/>
        <v xml:space="preserve"> </v>
      </c>
      <c r="D31" s="32" t="str">
        <f t="shared" si="1"/>
        <v xml:space="preserve"> </v>
      </c>
      <c r="E31" s="32" t="str">
        <f t="shared" si="1"/>
        <v xml:space="preserve"> </v>
      </c>
      <c r="F31" s="32">
        <f t="shared" si="1"/>
        <v>2.9269109009328959E-5</v>
      </c>
      <c r="G31" s="32">
        <f t="shared" si="1"/>
        <v>3.7787807084546573E-4</v>
      </c>
      <c r="H31" s="32">
        <f t="shared" si="1"/>
        <v>4.9798764602835962E-3</v>
      </c>
    </row>
    <row r="32" spans="1:8">
      <c r="A32" s="15">
        <v>26</v>
      </c>
      <c r="B32" s="31" t="str">
        <f t="shared" si="1"/>
        <v xml:space="preserve"> </v>
      </c>
      <c r="C32" s="32" t="str">
        <f t="shared" si="1"/>
        <v xml:space="preserve"> </v>
      </c>
      <c r="D32" s="32" t="str">
        <f t="shared" si="1"/>
        <v xml:space="preserve"> </v>
      </c>
      <c r="E32" s="32" t="str">
        <f t="shared" si="1"/>
        <v xml:space="preserve"> </v>
      </c>
      <c r="F32" s="32">
        <f t="shared" si="1"/>
        <v>1.1257349618972678E-5</v>
      </c>
      <c r="G32" s="32">
        <f t="shared" si="1"/>
        <v>1.7440526346713803E-4</v>
      </c>
      <c r="H32" s="32">
        <f t="shared" si="1"/>
        <v>2.8730056501636131E-3</v>
      </c>
    </row>
    <row r="33" spans="1:8">
      <c r="A33" s="15">
        <v>27</v>
      </c>
      <c r="B33" s="31" t="str">
        <f t="shared" si="1"/>
        <v xml:space="preserve"> </v>
      </c>
      <c r="C33" s="32" t="str">
        <f t="shared" si="1"/>
        <v xml:space="preserve"> </v>
      </c>
      <c r="D33" s="32" t="str">
        <f t="shared" si="1"/>
        <v xml:space="preserve"> </v>
      </c>
      <c r="E33" s="32" t="str">
        <f t="shared" si="1"/>
        <v xml:space="preserve"> </v>
      </c>
      <c r="F33" s="32" t="str">
        <f t="shared" si="1"/>
        <v xml:space="preserve"> </v>
      </c>
      <c r="G33" s="32">
        <f t="shared" si="1"/>
        <v>7.7513450429839126E-5</v>
      </c>
      <c r="H33" s="32">
        <f t="shared" si="1"/>
        <v>1.5961142500908964E-3</v>
      </c>
    </row>
    <row r="34" spans="1:8">
      <c r="A34" s="15">
        <v>28</v>
      </c>
      <c r="B34" s="31" t="str">
        <f t="shared" si="1"/>
        <v xml:space="preserve"> </v>
      </c>
      <c r="C34" s="32" t="str">
        <f t="shared" si="1"/>
        <v xml:space="preserve"> </v>
      </c>
      <c r="D34" s="32" t="str">
        <f t="shared" si="1"/>
        <v xml:space="preserve"> </v>
      </c>
      <c r="E34" s="32" t="str">
        <f t="shared" si="1"/>
        <v xml:space="preserve"> </v>
      </c>
      <c r="F34" s="32" t="str">
        <f t="shared" si="1"/>
        <v xml:space="preserve"> </v>
      </c>
      <c r="G34" s="32">
        <f t="shared" si="1"/>
        <v>3.3220050184216771E-5</v>
      </c>
      <c r="H34" s="32">
        <f t="shared" si="1"/>
        <v>8.5506120540583725E-4</v>
      </c>
    </row>
    <row r="35" spans="1:8">
      <c r="A35" s="15">
        <v>29</v>
      </c>
      <c r="B35" s="31" t="str">
        <f t="shared" si="1"/>
        <v xml:space="preserve"> </v>
      </c>
      <c r="C35" s="32" t="str">
        <f t="shared" si="1"/>
        <v xml:space="preserve"> </v>
      </c>
      <c r="D35" s="32" t="str">
        <f t="shared" si="1"/>
        <v xml:space="preserve"> </v>
      </c>
      <c r="E35" s="32" t="str">
        <f t="shared" si="1"/>
        <v xml:space="preserve"> </v>
      </c>
      <c r="F35" s="32" t="str">
        <f t="shared" si="1"/>
        <v xml:space="preserve"> </v>
      </c>
      <c r="G35" s="32">
        <f t="shared" si="1"/>
        <v>1.3746227662434525E-5</v>
      </c>
      <c r="H35" s="32">
        <f t="shared" si="1"/>
        <v>4.422730372788814E-4</v>
      </c>
    </row>
    <row r="36" spans="1:8">
      <c r="A36" s="15">
        <v>30</v>
      </c>
      <c r="B36" s="31" t="str">
        <f t="shared" si="1"/>
        <v xml:space="preserve"> </v>
      </c>
      <c r="C36" s="32" t="str">
        <f t="shared" si="1"/>
        <v xml:space="preserve"> </v>
      </c>
      <c r="D36" s="32" t="str">
        <f t="shared" si="1"/>
        <v xml:space="preserve"> </v>
      </c>
      <c r="E36" s="32" t="str">
        <f t="shared" si="1"/>
        <v xml:space="preserve"> </v>
      </c>
      <c r="F36" s="32" t="str">
        <f t="shared" si="1"/>
        <v xml:space="preserve"> </v>
      </c>
      <c r="G36" s="32" t="str">
        <f t="shared" si="1"/>
        <v xml:space="preserve"> </v>
      </c>
      <c r="H36" s="32">
        <f t="shared" si="1"/>
        <v>2.211365186394407E-4</v>
      </c>
    </row>
    <row r="37" spans="1:8">
      <c r="A37" s="15">
        <v>31</v>
      </c>
      <c r="B37" s="31" t="str">
        <f t="shared" si="1"/>
        <v xml:space="preserve"> </v>
      </c>
      <c r="C37" s="32" t="str">
        <f t="shared" si="1"/>
        <v xml:space="preserve"> </v>
      </c>
      <c r="D37" s="32" t="str">
        <f t="shared" si="1"/>
        <v xml:space="preserve"> </v>
      </c>
      <c r="E37" s="32" t="str">
        <f t="shared" si="1"/>
        <v xml:space="preserve"> </v>
      </c>
      <c r="F37" s="32" t="str">
        <f t="shared" si="1"/>
        <v xml:space="preserve"> </v>
      </c>
      <c r="G37" s="32" t="str">
        <f t="shared" si="1"/>
        <v xml:space="preserve"> </v>
      </c>
      <c r="H37" s="32">
        <f t="shared" si="1"/>
        <v>1.0700154127714871E-4</v>
      </c>
    </row>
    <row r="38" spans="1:8">
      <c r="A38" s="15">
        <v>32</v>
      </c>
      <c r="B38" s="31" t="str">
        <f t="shared" si="1"/>
        <v xml:space="preserve"> </v>
      </c>
      <c r="C38" s="32" t="str">
        <f t="shared" si="1"/>
        <v xml:space="preserve"> </v>
      </c>
      <c r="D38" s="32" t="str">
        <f t="shared" si="1"/>
        <v xml:space="preserve"> </v>
      </c>
      <c r="E38" s="32" t="str">
        <f t="shared" si="1"/>
        <v xml:space="preserve"> </v>
      </c>
      <c r="F38" s="32" t="str">
        <f t="shared" si="1"/>
        <v xml:space="preserve"> </v>
      </c>
      <c r="G38" s="32" t="str">
        <f t="shared" si="1"/>
        <v xml:space="preserve"> </v>
      </c>
      <c r="H38" s="32">
        <f t="shared" si="1"/>
        <v>5.0156972473663458E-5</v>
      </c>
    </row>
    <row r="39" spans="1:8">
      <c r="A39" s="15">
        <v>33</v>
      </c>
      <c r="B39" s="31" t="str">
        <f t="shared" si="1"/>
        <v xml:space="preserve"> </v>
      </c>
      <c r="C39" s="32" t="str">
        <f t="shared" si="1"/>
        <v xml:space="preserve"> </v>
      </c>
      <c r="D39" s="32" t="str">
        <f t="shared" si="1"/>
        <v xml:space="preserve"> </v>
      </c>
      <c r="E39" s="32" t="str">
        <f t="shared" si="1"/>
        <v xml:space="preserve"> </v>
      </c>
      <c r="F39" s="32" t="str">
        <f t="shared" si="1"/>
        <v xml:space="preserve"> </v>
      </c>
      <c r="G39" s="32" t="str">
        <f t="shared" si="1"/>
        <v xml:space="preserve"> </v>
      </c>
      <c r="H39" s="32">
        <f t="shared" si="1"/>
        <v>2.2798623851665206E-5</v>
      </c>
    </row>
    <row r="40" spans="1:8">
      <c r="A40" s="15">
        <v>34</v>
      </c>
      <c r="B40" s="31" t="str">
        <f t="shared" si="1"/>
        <v xml:space="preserve"> </v>
      </c>
      <c r="C40" s="32" t="str">
        <f t="shared" si="1"/>
        <v xml:space="preserve"> </v>
      </c>
      <c r="D40" s="32" t="str">
        <f t="shared" si="1"/>
        <v xml:space="preserve"> </v>
      </c>
      <c r="E40" s="32" t="str">
        <f t="shared" si="1"/>
        <v xml:space="preserve"> </v>
      </c>
      <c r="F40" s="32" t="str">
        <f t="shared" si="1"/>
        <v xml:space="preserve"> </v>
      </c>
      <c r="G40" s="32" t="str">
        <f t="shared" si="1"/>
        <v xml:space="preserve"> </v>
      </c>
      <c r="H40" s="32">
        <f t="shared" si="1"/>
        <v>1.0058216405146416E-5</v>
      </c>
    </row>
    <row r="41" spans="1:8">
      <c r="A41" s="15">
        <v>35</v>
      </c>
      <c r="B41" s="31" t="str">
        <f t="shared" si="1"/>
        <v xml:space="preserve"> </v>
      </c>
      <c r="C41" s="32" t="str">
        <f t="shared" si="1"/>
        <v xml:space="preserve"> </v>
      </c>
      <c r="D41" s="32" t="str">
        <f t="shared" si="1"/>
        <v xml:space="preserve"> </v>
      </c>
      <c r="E41" s="32" t="str">
        <f t="shared" si="1"/>
        <v xml:space="preserve"> </v>
      </c>
      <c r="F41" s="32" t="str">
        <f t="shared" si="1"/>
        <v xml:space="preserve"> </v>
      </c>
      <c r="G41" s="32" t="str">
        <f t="shared" si="1"/>
        <v xml:space="preserve"> </v>
      </c>
      <c r="H41" s="32" t="str">
        <f t="shared" si="1"/>
        <v xml:space="preserve"> </v>
      </c>
    </row>
    <row r="44" spans="1:8">
      <c r="D44" s="64"/>
    </row>
  </sheetData>
  <mergeCells count="3">
    <mergeCell ref="A2:H2"/>
    <mergeCell ref="J2:S2"/>
    <mergeCell ref="J4:M6"/>
  </mergeCells>
  <phoneticPr fontId="0" type="noConversion"/>
  <pageMargins left="0.78740157499999996" right="0.78740157499999996" top="0.984251969" bottom="0.984251969" header="0.5" footer="0.5"/>
  <pageSetup orientation="portrait" r:id="rId1"/>
  <headerFooter alignWithMargins="0"/>
  <drawing r:id="rId2"/>
  <legacyDrawing r:id="rId3"/>
  <oleObjects>
    <oleObject progId="Equation.3" shapeId="3073" r:id="rId4"/>
  </oleObjects>
</worksheet>
</file>

<file path=xl/worksheets/sheet7.xml><?xml version="1.0" encoding="utf-8"?>
<worksheet xmlns="http://schemas.openxmlformats.org/spreadsheetml/2006/main" xmlns:r="http://schemas.openxmlformats.org/officeDocument/2006/relationships">
  <dimension ref="A2:S45"/>
  <sheetViews>
    <sheetView workbookViewId="0">
      <selection activeCell="B4" sqref="B4"/>
    </sheetView>
  </sheetViews>
  <sheetFormatPr baseColWidth="10" defaultColWidth="9.140625" defaultRowHeight="12.75"/>
  <cols>
    <col min="1" max="1" width="9.140625" customWidth="1"/>
    <col min="2" max="8" width="9.140625" style="82" customWidth="1"/>
    <col min="16" max="16" width="10.5703125" bestFit="1" customWidth="1"/>
  </cols>
  <sheetData>
    <row r="2" spans="1:19" ht="27" customHeight="1">
      <c r="A2" s="97" t="s">
        <v>40</v>
      </c>
      <c r="B2" s="97"/>
      <c r="C2" s="97"/>
      <c r="D2" s="97"/>
      <c r="E2" s="97"/>
      <c r="F2" s="97"/>
      <c r="G2" s="97"/>
      <c r="H2" s="97"/>
      <c r="J2" s="98" t="s">
        <v>52</v>
      </c>
      <c r="K2" s="96"/>
      <c r="L2" s="96"/>
      <c r="M2" s="96"/>
      <c r="N2" s="96"/>
      <c r="O2" s="96"/>
      <c r="P2" s="96"/>
      <c r="Q2" s="96"/>
      <c r="R2" s="96"/>
      <c r="S2" s="96"/>
    </row>
    <row r="3" spans="1:19" ht="22.5" customHeight="1"/>
    <row r="4" spans="1:19">
      <c r="A4" s="34" t="s">
        <v>6</v>
      </c>
      <c r="B4" s="29">
        <v>0.02</v>
      </c>
      <c r="C4" s="81"/>
      <c r="D4" s="88" t="s">
        <v>43</v>
      </c>
      <c r="E4" s="91">
        <f>ROUND(P4/30,0)*10</f>
        <v>20</v>
      </c>
      <c r="F4" s="81"/>
      <c r="G4" s="81"/>
      <c r="H4" s="81"/>
      <c r="J4" s="99"/>
      <c r="K4" s="99"/>
      <c r="L4" s="99"/>
      <c r="M4" s="83"/>
      <c r="N4" s="83"/>
      <c r="O4" s="61" t="s">
        <v>23</v>
      </c>
      <c r="P4" s="85">
        <f>1/B4</f>
        <v>50</v>
      </c>
      <c r="Q4" s="80" t="s">
        <v>41</v>
      </c>
    </row>
    <row r="5" spans="1:19" ht="14.25">
      <c r="A5" s="16" t="s">
        <v>4</v>
      </c>
      <c r="B5" s="58" t="s">
        <v>44</v>
      </c>
      <c r="C5" s="58" t="s">
        <v>45</v>
      </c>
      <c r="D5" s="87"/>
      <c r="E5" s="87"/>
      <c r="F5" s="87"/>
      <c r="G5" s="87"/>
      <c r="H5" s="87"/>
      <c r="J5" s="99"/>
      <c r="K5" s="99"/>
      <c r="L5" s="99"/>
      <c r="M5" s="83"/>
      <c r="N5" s="83"/>
      <c r="O5" s="61" t="s">
        <v>24</v>
      </c>
      <c r="P5" s="85">
        <f>1/B4^2</f>
        <v>2500</v>
      </c>
      <c r="Q5" s="80" t="s">
        <v>42</v>
      </c>
    </row>
    <row r="6" spans="1:19">
      <c r="A6" s="90">
        <v>0</v>
      </c>
      <c r="B6" s="31">
        <f>IF(EXPONDIST($A6,B$4,FALSE)&lt;0.000009," ",EXPONDIST($A6,B$4,FALSE))</f>
        <v>0.02</v>
      </c>
      <c r="C6" s="31" t="str">
        <f>IF(EXPONDIST($A6,B$4,TRUE)&lt;0.000009," ",EXPONDIST($A6,B$4,TRUE))</f>
        <v xml:space="preserve"> </v>
      </c>
      <c r="D6" s="78"/>
      <c r="E6" s="78"/>
      <c r="F6" s="78"/>
      <c r="G6" s="78"/>
      <c r="H6" s="78"/>
      <c r="J6" s="99"/>
      <c r="K6" s="99"/>
      <c r="L6" s="99"/>
      <c r="M6" s="83"/>
      <c r="N6" s="83"/>
      <c r="O6" s="61" t="s">
        <v>25</v>
      </c>
      <c r="P6" s="85">
        <f>P5^0.5</f>
        <v>50</v>
      </c>
      <c r="Q6" s="82"/>
    </row>
    <row r="7" spans="1:19">
      <c r="A7" s="90">
        <f>A6+$E$4</f>
        <v>20</v>
      </c>
      <c r="B7" s="31">
        <f t="shared" ref="B7:B29" si="0">IF(EXPONDIST($A7,B$4,FALSE)&lt;0.000009," ",EXPONDIST($A7,B$4,FALSE))</f>
        <v>1.3406400920712786E-2</v>
      </c>
      <c r="C7" s="31">
        <f t="shared" ref="C7:C29" si="1">IF(EXPONDIST($A7,B$4,TRUE)&lt;0.000009," ",EXPONDIST($A7,B$4,TRUE))</f>
        <v>0.32967995396436067</v>
      </c>
      <c r="D7" s="78"/>
      <c r="E7" s="78"/>
      <c r="F7" s="78"/>
      <c r="G7" s="78"/>
      <c r="H7" s="78"/>
      <c r="J7" s="83"/>
      <c r="K7" s="83"/>
      <c r="L7" s="83"/>
      <c r="M7" s="83"/>
      <c r="N7" s="83"/>
    </row>
    <row r="8" spans="1:19">
      <c r="A8" s="90">
        <f t="shared" ref="A8:A29" si="2">A7+$E$4</f>
        <v>40</v>
      </c>
      <c r="B8" s="31">
        <f t="shared" si="0"/>
        <v>8.9865792823444323E-3</v>
      </c>
      <c r="C8" s="31">
        <f t="shared" si="1"/>
        <v>0.55067103588277844</v>
      </c>
      <c r="D8" s="78"/>
      <c r="E8" s="78"/>
      <c r="F8" s="78"/>
      <c r="G8" s="78"/>
      <c r="H8" s="78"/>
      <c r="J8" s="83"/>
      <c r="K8" s="83"/>
      <c r="L8" s="83"/>
      <c r="M8" s="83"/>
      <c r="N8" s="83"/>
    </row>
    <row r="9" spans="1:19">
      <c r="A9" s="90">
        <f t="shared" si="2"/>
        <v>60</v>
      </c>
      <c r="B9" s="31">
        <f t="shared" si="0"/>
        <v>6.0238842382440427E-3</v>
      </c>
      <c r="C9" s="31">
        <f t="shared" si="1"/>
        <v>0.69880578808779781</v>
      </c>
      <c r="D9" s="78"/>
      <c r="E9" s="78"/>
      <c r="F9" s="78"/>
      <c r="G9" s="78"/>
      <c r="H9" s="78"/>
    </row>
    <row r="10" spans="1:19">
      <c r="A10" s="90">
        <f t="shared" si="2"/>
        <v>80</v>
      </c>
      <c r="B10" s="31">
        <f t="shared" si="0"/>
        <v>4.0379303598931078E-3</v>
      </c>
      <c r="C10" s="31">
        <f t="shared" si="1"/>
        <v>0.79810348200534464</v>
      </c>
      <c r="D10" s="78"/>
      <c r="E10" s="78"/>
      <c r="F10" s="78"/>
      <c r="G10" s="78"/>
      <c r="H10" s="78"/>
    </row>
    <row r="11" spans="1:19">
      <c r="A11" s="90">
        <f t="shared" si="2"/>
        <v>100</v>
      </c>
      <c r="B11" s="31">
        <f t="shared" si="0"/>
        <v>2.7067056647322543E-3</v>
      </c>
      <c r="C11" s="31">
        <f t="shared" si="1"/>
        <v>0.8646647167633873</v>
      </c>
      <c r="D11" s="78"/>
      <c r="E11" s="78"/>
      <c r="F11" s="78"/>
      <c r="G11" s="78"/>
      <c r="H11" s="78"/>
    </row>
    <row r="12" spans="1:19">
      <c r="A12" s="90">
        <f t="shared" si="2"/>
        <v>120</v>
      </c>
      <c r="B12" s="31">
        <f t="shared" si="0"/>
        <v>1.8143590657882503E-3</v>
      </c>
      <c r="C12" s="31">
        <f t="shared" si="1"/>
        <v>0.90928204671058754</v>
      </c>
      <c r="D12" s="78"/>
      <c r="E12" s="78"/>
      <c r="F12" s="78"/>
      <c r="G12" s="78"/>
      <c r="H12" s="78"/>
    </row>
    <row r="13" spans="1:19">
      <c r="A13" s="90">
        <f t="shared" si="2"/>
        <v>140</v>
      </c>
      <c r="B13" s="31">
        <f t="shared" si="0"/>
        <v>1.2162012525043591E-3</v>
      </c>
      <c r="C13" s="31">
        <f t="shared" si="1"/>
        <v>0.93918993737478207</v>
      </c>
      <c r="D13" s="78"/>
      <c r="E13" s="78"/>
      <c r="F13" s="78"/>
      <c r="G13" s="78"/>
      <c r="H13" s="78"/>
    </row>
    <row r="14" spans="1:19">
      <c r="A14" s="90">
        <f t="shared" si="2"/>
        <v>160</v>
      </c>
      <c r="B14" s="31">
        <f t="shared" si="0"/>
        <v>8.1524407956732421E-4</v>
      </c>
      <c r="C14" s="31">
        <f t="shared" si="1"/>
        <v>0.95923779602163384</v>
      </c>
      <c r="D14" s="78"/>
      <c r="E14" s="78"/>
      <c r="F14" s="78"/>
      <c r="G14" s="78"/>
      <c r="H14" s="78"/>
    </row>
    <row r="15" spans="1:19">
      <c r="A15" s="90">
        <f t="shared" si="2"/>
        <v>180</v>
      </c>
      <c r="B15" s="31">
        <f t="shared" si="0"/>
        <v>5.4647444894585122E-4</v>
      </c>
      <c r="C15" s="31">
        <f t="shared" si="1"/>
        <v>0.97267627755270747</v>
      </c>
      <c r="D15" s="32"/>
      <c r="E15" s="32"/>
      <c r="F15" s="32"/>
      <c r="G15" s="32"/>
      <c r="H15" s="32"/>
    </row>
    <row r="16" spans="1:19">
      <c r="A16" s="90">
        <f t="shared" si="2"/>
        <v>200</v>
      </c>
      <c r="B16" s="31">
        <f t="shared" si="0"/>
        <v>3.6631277777468356E-4</v>
      </c>
      <c r="C16" s="31">
        <f t="shared" si="1"/>
        <v>0.98168436111126578</v>
      </c>
      <c r="D16" s="32"/>
      <c r="E16" s="32"/>
      <c r="F16" s="32"/>
      <c r="G16" s="32"/>
      <c r="H16" s="32"/>
    </row>
    <row r="17" spans="1:8">
      <c r="A17" s="90">
        <f t="shared" si="2"/>
        <v>220</v>
      </c>
      <c r="B17" s="31">
        <f t="shared" si="0"/>
        <v>2.4554679806136875E-4</v>
      </c>
      <c r="C17" s="31">
        <f t="shared" si="1"/>
        <v>0.98772266009693155</v>
      </c>
      <c r="D17" s="32"/>
      <c r="E17" s="32"/>
      <c r="F17" s="32"/>
      <c r="G17" s="32"/>
      <c r="H17" s="32"/>
    </row>
    <row r="18" spans="1:8">
      <c r="A18" s="90">
        <f t="shared" si="2"/>
        <v>240</v>
      </c>
      <c r="B18" s="31">
        <f t="shared" si="0"/>
        <v>1.6459494098040062E-4</v>
      </c>
      <c r="C18" s="31">
        <f t="shared" si="1"/>
        <v>0.99177025295097998</v>
      </c>
      <c r="D18" s="32"/>
      <c r="E18" s="32"/>
      <c r="F18" s="32"/>
      <c r="G18" s="32"/>
      <c r="H18" s="32"/>
    </row>
    <row r="19" spans="1:8">
      <c r="A19" s="90">
        <f t="shared" si="2"/>
        <v>260</v>
      </c>
      <c r="B19" s="31">
        <f t="shared" si="0"/>
        <v>1.1033128841521543E-4</v>
      </c>
      <c r="C19" s="31">
        <f t="shared" si="1"/>
        <v>0.99448343557923924</v>
      </c>
      <c r="D19" s="32"/>
      <c r="E19" s="32"/>
      <c r="F19" s="32"/>
      <c r="G19" s="32"/>
      <c r="H19" s="32"/>
    </row>
    <row r="20" spans="1:8">
      <c r="A20" s="90">
        <f t="shared" si="2"/>
        <v>280</v>
      </c>
      <c r="B20" s="31">
        <f t="shared" si="0"/>
        <v>7.3957274329658582E-5</v>
      </c>
      <c r="C20" s="31">
        <f t="shared" si="1"/>
        <v>0.99630213628351705</v>
      </c>
      <c r="D20" s="32"/>
      <c r="E20" s="32"/>
      <c r="F20" s="32"/>
      <c r="G20" s="32"/>
      <c r="H20" s="32"/>
    </row>
    <row r="21" spans="1:8">
      <c r="A21" s="90">
        <f t="shared" si="2"/>
        <v>300</v>
      </c>
      <c r="B21" s="31">
        <f t="shared" si="0"/>
        <v>4.957504353332717E-5</v>
      </c>
      <c r="C21" s="31">
        <f t="shared" si="1"/>
        <v>0.99752124782333362</v>
      </c>
      <c r="D21" s="32"/>
      <c r="E21" s="32"/>
      <c r="F21" s="32"/>
      <c r="G21" s="32"/>
      <c r="H21" s="32"/>
    </row>
    <row r="22" spans="1:8">
      <c r="A22" s="90">
        <f t="shared" si="2"/>
        <v>320</v>
      </c>
      <c r="B22" s="31">
        <f t="shared" si="0"/>
        <v>3.3231145463478679E-5</v>
      </c>
      <c r="C22" s="31">
        <f t="shared" si="1"/>
        <v>0.99833844272682604</v>
      </c>
      <c r="D22" s="32"/>
      <c r="E22" s="32"/>
      <c r="F22" s="32"/>
      <c r="G22" s="32"/>
      <c r="H22" s="32"/>
    </row>
    <row r="23" spans="1:8">
      <c r="A23" s="90">
        <f t="shared" si="2"/>
        <v>340</v>
      </c>
      <c r="B23" s="31">
        <f t="shared" si="0"/>
        <v>2.2275502956896064E-5</v>
      </c>
      <c r="C23" s="31">
        <f t="shared" si="1"/>
        <v>0.99888622485215517</v>
      </c>
      <c r="D23" s="32"/>
      <c r="E23" s="32"/>
      <c r="F23" s="32"/>
      <c r="G23" s="32"/>
      <c r="H23" s="32"/>
    </row>
    <row r="24" spans="1:8">
      <c r="A24" s="90">
        <f t="shared" si="2"/>
        <v>360</v>
      </c>
      <c r="B24" s="31">
        <f t="shared" si="0"/>
        <v>1.4931716167533585E-5</v>
      </c>
      <c r="C24" s="31">
        <f t="shared" si="1"/>
        <v>0.99925341419162328</v>
      </c>
      <c r="D24" s="32"/>
      <c r="E24" s="32"/>
      <c r="F24" s="32"/>
      <c r="G24" s="32"/>
      <c r="H24" s="32"/>
    </row>
    <row r="25" spans="1:8">
      <c r="A25" s="90">
        <f t="shared" si="2"/>
        <v>380</v>
      </c>
      <c r="B25" s="31">
        <f t="shared" si="0"/>
        <v>1.0009028668812208E-5</v>
      </c>
      <c r="C25" s="31">
        <f t="shared" si="1"/>
        <v>0.99949954856655943</v>
      </c>
      <c r="D25" s="32"/>
      <c r="E25" s="32"/>
      <c r="F25" s="32"/>
      <c r="G25" s="32"/>
      <c r="H25" s="32"/>
    </row>
    <row r="26" spans="1:8">
      <c r="A26" s="90">
        <f t="shared" si="2"/>
        <v>400</v>
      </c>
      <c r="B26" s="31" t="str">
        <f t="shared" si="0"/>
        <v xml:space="preserve"> </v>
      </c>
      <c r="C26" s="31">
        <f t="shared" si="1"/>
        <v>0.99966453737209748</v>
      </c>
      <c r="D26" s="32"/>
      <c r="E26" s="32"/>
      <c r="F26" s="32"/>
      <c r="G26" s="32"/>
      <c r="H26" s="32"/>
    </row>
    <row r="27" spans="1:8">
      <c r="A27" s="90">
        <f t="shared" si="2"/>
        <v>420</v>
      </c>
      <c r="B27" s="31" t="str">
        <f t="shared" si="0"/>
        <v xml:space="preserve"> </v>
      </c>
      <c r="C27" s="31">
        <f t="shared" si="1"/>
        <v>0.99977513267582119</v>
      </c>
      <c r="D27" s="32"/>
      <c r="E27" s="32"/>
      <c r="F27" s="32"/>
      <c r="G27" s="32"/>
      <c r="H27" s="32"/>
    </row>
    <row r="28" spans="1:8">
      <c r="A28" s="90">
        <f t="shared" si="2"/>
        <v>440</v>
      </c>
      <c r="B28" s="31" t="str">
        <f t="shared" si="0"/>
        <v xml:space="preserve"> </v>
      </c>
      <c r="C28" s="31">
        <f t="shared" si="1"/>
        <v>0.9998492669249045</v>
      </c>
      <c r="D28" s="32"/>
      <c r="E28" s="32"/>
      <c r="F28" s="32"/>
      <c r="G28" s="32"/>
      <c r="H28" s="32"/>
    </row>
    <row r="29" spans="1:8">
      <c r="A29" s="90">
        <f t="shared" si="2"/>
        <v>460</v>
      </c>
      <c r="B29" s="31" t="str">
        <f t="shared" si="0"/>
        <v xml:space="preserve"> </v>
      </c>
      <c r="C29" s="31">
        <f t="shared" si="1"/>
        <v>0.99989896059816286</v>
      </c>
      <c r="D29" s="32"/>
      <c r="E29" s="32"/>
      <c r="F29" s="32"/>
      <c r="G29" s="32"/>
      <c r="H29" s="32"/>
    </row>
    <row r="30" spans="1:8">
      <c r="A30" s="90">
        <f>A29+$E$4</f>
        <v>480</v>
      </c>
      <c r="B30" s="31" t="str">
        <f>IF(EXPONDIST($A30,B$4,FALSE)&lt;0.000009," ",EXPONDIST($A30,B$4,FALSE))</f>
        <v xml:space="preserve"> </v>
      </c>
      <c r="C30" s="31">
        <f>IF(EXPONDIST($A30,B$4,TRUE)&lt;0.000009," ",EXPONDIST($A30,B$4,TRUE))</f>
        <v>0.99993227126350914</v>
      </c>
      <c r="D30" s="32"/>
      <c r="E30" s="32"/>
      <c r="F30" s="32"/>
      <c r="G30" s="32"/>
      <c r="H30" s="32"/>
    </row>
    <row r="31" spans="1:8">
      <c r="A31" s="90">
        <f t="shared" ref="A31:A34" si="3">A30+$E$4</f>
        <v>500</v>
      </c>
      <c r="B31" s="31" t="str">
        <f t="shared" ref="B31:B39" si="4">IF(EXPONDIST($A31,B$4,FALSE)&lt;0.000009," ",EXPONDIST($A31,B$4,FALSE))</f>
        <v xml:space="preserve"> </v>
      </c>
      <c r="C31" s="31">
        <f t="shared" ref="C31:C39" si="5">IF(EXPONDIST($A31,B$4,TRUE)&lt;0.000009," ",EXPONDIST($A31,B$4,TRUE))</f>
        <v>0.99995460007023751</v>
      </c>
      <c r="D31" s="32"/>
      <c r="E31" s="32"/>
      <c r="F31" s="32"/>
      <c r="G31" s="32"/>
      <c r="H31" s="32"/>
    </row>
    <row r="32" spans="1:8">
      <c r="A32" s="90">
        <f t="shared" si="3"/>
        <v>520</v>
      </c>
      <c r="B32" s="31" t="str">
        <f t="shared" si="4"/>
        <v xml:space="preserve"> </v>
      </c>
      <c r="C32" s="31">
        <f t="shared" si="5"/>
        <v>0.99996956751699162</v>
      </c>
      <c r="D32" s="32"/>
      <c r="E32" s="32"/>
      <c r="F32" s="32"/>
      <c r="G32" s="32"/>
      <c r="H32" s="32"/>
    </row>
    <row r="33" spans="1:19">
      <c r="A33" s="90">
        <f t="shared" si="3"/>
        <v>540</v>
      </c>
      <c r="B33" s="31" t="str">
        <f t="shared" si="4"/>
        <v xml:space="preserve"> </v>
      </c>
      <c r="C33" s="31">
        <f t="shared" si="5"/>
        <v>0.99997960049658885</v>
      </c>
      <c r="D33" s="32"/>
      <c r="E33" s="32"/>
      <c r="F33" s="32"/>
      <c r="G33" s="32"/>
      <c r="H33" s="32"/>
    </row>
    <row r="34" spans="1:19">
      <c r="A34" s="90">
        <f t="shared" si="3"/>
        <v>560</v>
      </c>
      <c r="B34" s="31" t="str">
        <f t="shared" si="4"/>
        <v xml:space="preserve"> </v>
      </c>
      <c r="C34" s="31">
        <f t="shared" si="5"/>
        <v>0.99998632580393432</v>
      </c>
      <c r="D34" s="32"/>
      <c r="E34" s="32"/>
      <c r="F34" s="32"/>
      <c r="G34" s="32"/>
      <c r="H34" s="32"/>
    </row>
    <row r="35" spans="1:19">
      <c r="A35" s="90">
        <f>A34+$E$4</f>
        <v>580</v>
      </c>
      <c r="B35" s="31" t="str">
        <f>IF(EXPONDIST($A35,B$4,FALSE)&lt;0.000009," ",EXPONDIST($A35,B$4,FALSE))</f>
        <v xml:space="preserve"> </v>
      </c>
      <c r="C35" s="31">
        <f>IF(EXPONDIST($A35,B$4,TRUE)&lt;0.000009," ",EXPONDIST($A35,B$4,TRUE))</f>
        <v>0.99999083391226373</v>
      </c>
      <c r="D35" s="32"/>
      <c r="E35" s="32"/>
      <c r="F35" s="32"/>
      <c r="G35" s="32"/>
      <c r="H35" s="32"/>
    </row>
    <row r="36" spans="1:19">
      <c r="A36" s="90">
        <f t="shared" ref="A36:A39" si="6">A35+$E$4</f>
        <v>600</v>
      </c>
      <c r="B36" s="31" t="str">
        <f t="shared" si="4"/>
        <v xml:space="preserve"> </v>
      </c>
      <c r="C36" s="31">
        <f t="shared" si="5"/>
        <v>0.99999385578764666</v>
      </c>
      <c r="D36" s="32"/>
      <c r="E36" s="32"/>
      <c r="F36" s="32"/>
      <c r="G36" s="32"/>
      <c r="H36" s="32"/>
    </row>
    <row r="37" spans="1:19">
      <c r="A37" s="90">
        <f t="shared" si="6"/>
        <v>620</v>
      </c>
      <c r="B37" s="31" t="str">
        <f t="shared" si="4"/>
        <v xml:space="preserve"> </v>
      </c>
      <c r="C37" s="31">
        <f t="shared" si="5"/>
        <v>0.99999588141129248</v>
      </c>
      <c r="D37" s="32"/>
      <c r="E37" s="32"/>
      <c r="F37" s="32"/>
      <c r="G37" s="32"/>
      <c r="H37" s="32"/>
    </row>
    <row r="38" spans="1:19">
      <c r="A38" s="90">
        <f t="shared" si="6"/>
        <v>640</v>
      </c>
      <c r="B38" s="31" t="str">
        <f t="shared" si="4"/>
        <v xml:space="preserve"> </v>
      </c>
      <c r="C38" s="31">
        <f t="shared" si="5"/>
        <v>0.999997239227428</v>
      </c>
      <c r="D38" s="32"/>
      <c r="E38" s="32"/>
      <c r="F38" s="32"/>
      <c r="G38" s="32"/>
      <c r="H38" s="32"/>
    </row>
    <row r="39" spans="1:19" ht="12.75" customHeight="1">
      <c r="A39" s="90">
        <f t="shared" si="6"/>
        <v>660</v>
      </c>
      <c r="B39" s="31" t="str">
        <f t="shared" si="4"/>
        <v xml:space="preserve"> </v>
      </c>
      <c r="C39" s="31">
        <f t="shared" si="5"/>
        <v>0.99999814939880238</v>
      </c>
      <c r="D39" s="32"/>
      <c r="E39" s="32"/>
      <c r="F39" s="32"/>
      <c r="G39" s="32"/>
      <c r="H39" s="32"/>
    </row>
    <row r="40" spans="1:19">
      <c r="A40" s="12"/>
      <c r="B40" s="78"/>
      <c r="C40" s="32"/>
      <c r="D40" s="32"/>
      <c r="E40" s="32"/>
      <c r="F40" s="32"/>
      <c r="G40" s="32"/>
      <c r="H40" s="32"/>
    </row>
    <row r="41" spans="1:19" ht="26.25" customHeight="1">
      <c r="A41" s="12"/>
      <c r="B41" s="104" t="s">
        <v>46</v>
      </c>
      <c r="C41" s="105"/>
      <c r="D41" s="105"/>
      <c r="E41" s="105"/>
      <c r="F41" s="105"/>
      <c r="G41" s="105"/>
      <c r="H41" s="105"/>
      <c r="I41" s="105"/>
      <c r="J41" s="89"/>
      <c r="K41" s="99"/>
      <c r="L41" s="99"/>
      <c r="M41" s="99"/>
      <c r="N41" s="99"/>
      <c r="O41" s="99"/>
      <c r="P41" s="99"/>
      <c r="Q41" s="83"/>
      <c r="R41" s="83"/>
      <c r="S41" s="83"/>
    </row>
    <row r="42" spans="1:19">
      <c r="A42" s="38"/>
      <c r="B42" s="12"/>
      <c r="C42" s="32"/>
      <c r="D42" s="86"/>
      <c r="E42" s="86"/>
      <c r="F42" s="86"/>
      <c r="G42" s="86"/>
      <c r="H42" s="86"/>
      <c r="K42" s="99"/>
      <c r="L42" s="99"/>
      <c r="M42" s="99"/>
      <c r="N42" s="99"/>
      <c r="O42" s="99"/>
      <c r="P42" s="99"/>
    </row>
    <row r="43" spans="1:19">
      <c r="A43" s="38"/>
      <c r="B43" s="12"/>
      <c r="J43" s="83"/>
      <c r="K43" s="83"/>
      <c r="L43" s="83"/>
      <c r="M43" s="83"/>
      <c r="N43" s="83"/>
      <c r="O43" s="61"/>
      <c r="P43" s="85"/>
      <c r="Q43" s="80"/>
    </row>
    <row r="44" spans="1:19">
      <c r="D44" s="64"/>
      <c r="J44" s="83"/>
      <c r="K44" s="83"/>
      <c r="L44" s="83"/>
      <c r="M44" s="83"/>
      <c r="N44" s="83"/>
      <c r="O44" s="61"/>
      <c r="P44" s="85"/>
      <c r="Q44" s="80"/>
    </row>
    <row r="45" spans="1:19">
      <c r="J45" s="83"/>
      <c r="K45" s="83"/>
      <c r="L45" s="83"/>
      <c r="M45" s="83"/>
      <c r="N45" s="83"/>
      <c r="O45" s="61"/>
      <c r="P45" s="85"/>
      <c r="Q45" s="82"/>
    </row>
  </sheetData>
  <mergeCells count="5">
    <mergeCell ref="B41:I41"/>
    <mergeCell ref="K41:P42"/>
    <mergeCell ref="A2:H2"/>
    <mergeCell ref="J2:S2"/>
    <mergeCell ref="J4:L6"/>
  </mergeCells>
  <pageMargins left="0.78740157499999996" right="0.78740157499999996" top="0.984251969" bottom="0.984251969" header="0.5" footer="0.5"/>
  <pageSetup orientation="portrait" r:id="rId1"/>
  <headerFooter alignWithMargins="0"/>
  <drawing r:id="rId2"/>
  <legacyDrawing r:id="rId3"/>
  <oleObjects>
    <oleObject progId="Equation.3" shapeId="11266" r:id="rId4"/>
    <oleObject progId="Equation.3" shapeId="11272" r:id="rId5"/>
  </oleObjects>
</worksheet>
</file>

<file path=xl/worksheets/sheet8.xml><?xml version="1.0" encoding="utf-8"?>
<worksheet xmlns="http://schemas.openxmlformats.org/spreadsheetml/2006/main" xmlns:r="http://schemas.openxmlformats.org/officeDocument/2006/relationships">
  <dimension ref="A2:Q52"/>
  <sheetViews>
    <sheetView workbookViewId="0">
      <selection activeCell="P4" sqref="P4:P5"/>
    </sheetView>
  </sheetViews>
  <sheetFormatPr baseColWidth="10" defaultRowHeight="12.75"/>
  <cols>
    <col min="1" max="11" width="8.7109375" style="1" customWidth="1"/>
    <col min="12" max="12" width="6" style="1" customWidth="1"/>
    <col min="13" max="13" width="4.85546875" customWidth="1"/>
    <col min="14" max="14" width="16.5703125" customWidth="1"/>
    <col min="15" max="15" width="1.140625" customWidth="1"/>
    <col min="16" max="16" width="13.42578125" bestFit="1" customWidth="1"/>
    <col min="17" max="17" width="5.5703125" customWidth="1"/>
  </cols>
  <sheetData>
    <row r="2" spans="1:17" s="5" customFormat="1" ht="27" customHeight="1" thickBot="1">
      <c r="A2" s="20"/>
      <c r="B2" s="97" t="s">
        <v>1</v>
      </c>
      <c r="C2" s="97"/>
      <c r="D2" s="97"/>
      <c r="E2" s="97"/>
      <c r="F2" s="97"/>
      <c r="G2" s="97"/>
      <c r="H2" s="97"/>
      <c r="I2" s="97"/>
      <c r="J2" s="97"/>
      <c r="K2" s="97"/>
      <c r="L2" s="24"/>
    </row>
    <row r="3" spans="1:17" s="5" customFormat="1" ht="20.25" customHeight="1">
      <c r="A3" s="4"/>
      <c r="B3" s="4"/>
      <c r="C3" s="4"/>
      <c r="D3" s="4"/>
      <c r="E3" s="4"/>
      <c r="F3" s="106" t="s">
        <v>17</v>
      </c>
      <c r="G3" s="106"/>
      <c r="H3" s="4"/>
      <c r="I3" s="4"/>
      <c r="J3" s="4"/>
      <c r="K3" s="4"/>
      <c r="L3" s="4"/>
      <c r="M3" s="41"/>
      <c r="N3" s="42"/>
      <c r="O3" s="43"/>
      <c r="P3" s="42"/>
      <c r="Q3" s="44"/>
    </row>
    <row r="4" spans="1:17" ht="15.75">
      <c r="A4" s="6" t="s">
        <v>0</v>
      </c>
      <c r="B4" s="10">
        <v>0</v>
      </c>
      <c r="C4" s="10">
        <v>0.01</v>
      </c>
      <c r="D4" s="10">
        <v>0.02</v>
      </c>
      <c r="E4" s="10">
        <v>0.03</v>
      </c>
      <c r="F4" s="10">
        <v>0.04</v>
      </c>
      <c r="G4" s="10">
        <v>0.05</v>
      </c>
      <c r="H4" s="10">
        <v>0.06</v>
      </c>
      <c r="I4" s="10">
        <v>7.0000000000000007E-2</v>
      </c>
      <c r="J4" s="10">
        <v>0.08</v>
      </c>
      <c r="K4" s="10">
        <v>0.09</v>
      </c>
      <c r="L4" s="2"/>
      <c r="M4" s="45"/>
      <c r="N4" s="107" t="s">
        <v>17</v>
      </c>
      <c r="O4" s="12"/>
      <c r="P4" s="109">
        <v>0.47499999999999998</v>
      </c>
      <c r="Q4" s="46"/>
    </row>
    <row r="5" spans="1:17">
      <c r="A5" s="8">
        <v>0</v>
      </c>
      <c r="B5" s="3">
        <f>NORMSDIST($A5+$B$4)-0.5</f>
        <v>0</v>
      </c>
      <c r="C5" s="3">
        <f>NORMSDIST($A5+$C$4)-0.5</f>
        <v>3.989356314631598E-3</v>
      </c>
      <c r="D5" s="3">
        <f>NORMSDIST($A5+D$4)-0.5</f>
        <v>7.9783137169019414E-3</v>
      </c>
      <c r="E5" s="3">
        <f>NORMSDIST($A5+E$4)-0.5</f>
        <v>1.1966473414112611E-2</v>
      </c>
      <c r="F5" s="3">
        <f t="shared" ref="F5:K20" si="0">NORMSDIST($A5+F$4)-0.5</f>
        <v>1.5953436852830793E-2</v>
      </c>
      <c r="G5" s="3">
        <f t="shared" si="0"/>
        <v>1.9938805838372486E-2</v>
      </c>
      <c r="H5" s="3">
        <f t="shared" si="0"/>
        <v>2.3922182654106838E-2</v>
      </c>
      <c r="I5" s="3">
        <f t="shared" si="0"/>
        <v>2.7903170180521131E-2</v>
      </c>
      <c r="J5" s="3">
        <f t="shared" si="0"/>
        <v>3.188137201398733E-2</v>
      </c>
      <c r="K5" s="3">
        <f t="shared" si="0"/>
        <v>3.5856392585172148E-2</v>
      </c>
      <c r="L5" s="3"/>
      <c r="M5" s="45"/>
      <c r="N5" s="107"/>
      <c r="O5" s="12"/>
      <c r="P5" s="109"/>
      <c r="Q5" s="46"/>
    </row>
    <row r="6" spans="1:17">
      <c r="A6" s="8">
        <v>0.1</v>
      </c>
      <c r="B6" s="3">
        <f t="shared" ref="B6:B44" si="1">NORMSDIST($A6+$B$4)-0.5</f>
        <v>3.9827837277028988E-2</v>
      </c>
      <c r="C6" s="3">
        <f t="shared" ref="C6:C44" si="2">NORMSDIST($A6+$C$4)-0.5</f>
        <v>4.3795312542316833E-2</v>
      </c>
      <c r="D6" s="3">
        <f t="shared" ref="D6:K36" si="3">NORMSDIST($A6+D$4)-0.5</f>
        <v>4.7758426020583888E-2</v>
      </c>
      <c r="E6" s="3">
        <f t="shared" si="3"/>
        <v>5.1716786654561142E-2</v>
      </c>
      <c r="F6" s="3">
        <f t="shared" si="0"/>
        <v>5.5670004805906448E-2</v>
      </c>
      <c r="G6" s="3">
        <f t="shared" si="0"/>
        <v>5.9617692370242503E-2</v>
      </c>
      <c r="H6" s="3">
        <f t="shared" si="0"/>
        <v>6.3559462891432883E-2</v>
      </c>
      <c r="I6" s="3">
        <f t="shared" si="0"/>
        <v>6.7494931675038394E-2</v>
      </c>
      <c r="J6" s="3">
        <f t="shared" si="0"/>
        <v>7.1423715900900686E-2</v>
      </c>
      <c r="K6" s="3">
        <f t="shared" si="0"/>
        <v>7.5345434734795491E-2</v>
      </c>
      <c r="L6" s="3"/>
      <c r="M6" s="45"/>
      <c r="N6" s="7"/>
      <c r="O6" s="38"/>
      <c r="P6" s="7"/>
      <c r="Q6" s="46"/>
    </row>
    <row r="7" spans="1:17" ht="12" customHeight="1">
      <c r="A7" s="8">
        <v>0.2</v>
      </c>
      <c r="B7" s="3">
        <f t="shared" si="1"/>
        <v>7.9259709439102988E-2</v>
      </c>
      <c r="C7" s="3">
        <f t="shared" si="2"/>
        <v>8.3166163482442323E-2</v>
      </c>
      <c r="D7" s="3">
        <f t="shared" si="3"/>
        <v>8.7064422648214679E-2</v>
      </c>
      <c r="E7" s="3">
        <f t="shared" si="3"/>
        <v>9.0954115142005909E-2</v>
      </c>
      <c r="F7" s="3">
        <f t="shared" si="0"/>
        <v>9.4834871697795808E-2</v>
      </c>
      <c r="G7" s="3">
        <f t="shared" si="0"/>
        <v>9.8706325682923701E-2</v>
      </c>
      <c r="H7" s="3">
        <f t="shared" si="0"/>
        <v>0.10256811320176051</v>
      </c>
      <c r="I7" s="3">
        <f t="shared" si="0"/>
        <v>0.10641987319803947</v>
      </c>
      <c r="J7" s="3">
        <f t="shared" si="0"/>
        <v>0.11026124755579725</v>
      </c>
      <c r="K7" s="3">
        <f t="shared" si="0"/>
        <v>0.11409188119887737</v>
      </c>
      <c r="L7" s="3"/>
      <c r="M7" s="45"/>
      <c r="N7" s="111" t="s">
        <v>2</v>
      </c>
      <c r="O7" s="13"/>
      <c r="P7" s="112">
        <f>IF(P4=0.5,"∞",IF(P4&lt;=0.5,NORMSINV(0.5+P4),"imp"))</f>
        <v>1.959963984540054</v>
      </c>
      <c r="Q7" s="46"/>
    </row>
    <row r="8" spans="1:17" ht="12.75" customHeight="1">
      <c r="A8" s="8">
        <v>0.3</v>
      </c>
      <c r="B8" s="3">
        <f t="shared" si="1"/>
        <v>0.11791142218895256</v>
      </c>
      <c r="C8" s="3">
        <f t="shared" si="2"/>
        <v>0.12171952182201928</v>
      </c>
      <c r="D8" s="3">
        <f t="shared" si="3"/>
        <v>0.12551583472332006</v>
      </c>
      <c r="E8" s="3">
        <f t="shared" si="3"/>
        <v>0.12930001894065346</v>
      </c>
      <c r="F8" s="3">
        <f t="shared" si="0"/>
        <v>0.13307173603602807</v>
      </c>
      <c r="G8" s="3">
        <f t="shared" si="0"/>
        <v>0.13683065117561899</v>
      </c>
      <c r="H8" s="3">
        <f t="shared" si="0"/>
        <v>0.14057643321799118</v>
      </c>
      <c r="I8" s="3">
        <f t="shared" si="0"/>
        <v>0.14430875480054683</v>
      </c>
      <c r="J8" s="3">
        <f t="shared" si="0"/>
        <v>0.14802729242416279</v>
      </c>
      <c r="K8" s="3">
        <f t="shared" si="0"/>
        <v>0.15173172653598244</v>
      </c>
      <c r="L8" s="3"/>
      <c r="M8" s="45"/>
      <c r="N8" s="111"/>
      <c r="O8" s="14"/>
      <c r="P8" s="112"/>
      <c r="Q8" s="46"/>
    </row>
    <row r="9" spans="1:17">
      <c r="A9" s="8">
        <v>0.4</v>
      </c>
      <c r="B9" s="3">
        <f t="shared" si="1"/>
        <v>0.15542174161032418</v>
      </c>
      <c r="C9" s="3">
        <f t="shared" si="2"/>
        <v>0.15909702622767741</v>
      </c>
      <c r="D9" s="3">
        <f t="shared" si="3"/>
        <v>0.16275727315175048</v>
      </c>
      <c r="E9" s="3">
        <f t="shared" si="3"/>
        <v>0.16640217940454227</v>
      </c>
      <c r="F9" s="3">
        <f t="shared" si="0"/>
        <v>0.17003144633940637</v>
      </c>
      <c r="G9" s="3">
        <f t="shared" si="0"/>
        <v>0.17364477971207992</v>
      </c>
      <c r="H9" s="3">
        <f t="shared" si="0"/>
        <v>0.17724188974965216</v>
      </c>
      <c r="I9" s="3">
        <f t="shared" si="0"/>
        <v>0.1808224912174442</v>
      </c>
      <c r="J9" s="3">
        <f t="shared" si="0"/>
        <v>0.18438630348377738</v>
      </c>
      <c r="K9" s="3">
        <f t="shared" si="0"/>
        <v>0.18793305058260945</v>
      </c>
      <c r="L9" s="3"/>
      <c r="M9" s="45"/>
      <c r="N9" s="7"/>
      <c r="O9" s="38"/>
      <c r="P9" s="7"/>
      <c r="Q9" s="46"/>
    </row>
    <row r="10" spans="1:17">
      <c r="A10" s="8">
        <v>0.5</v>
      </c>
      <c r="B10" s="3">
        <f t="shared" si="1"/>
        <v>0.19146246127401312</v>
      </c>
      <c r="C10" s="3">
        <f t="shared" si="2"/>
        <v>0.1949742691024805</v>
      </c>
      <c r="D10" s="3">
        <f t="shared" si="3"/>
        <v>0.19846821245303381</v>
      </c>
      <c r="E10" s="3">
        <f t="shared" si="3"/>
        <v>0.20194403460512356</v>
      </c>
      <c r="F10" s="3">
        <f t="shared" si="0"/>
        <v>0.2054014837843019</v>
      </c>
      <c r="G10" s="3">
        <f t="shared" si="0"/>
        <v>0.20884031321165364</v>
      </c>
      <c r="H10" s="3">
        <f t="shared" si="0"/>
        <v>0.21226028115097295</v>
      </c>
      <c r="I10" s="3">
        <f t="shared" si="0"/>
        <v>0.21566115095367588</v>
      </c>
      <c r="J10" s="3">
        <f t="shared" si="0"/>
        <v>0.21904269110143559</v>
      </c>
      <c r="K10" s="3">
        <f t="shared" si="0"/>
        <v>0.22240467524653507</v>
      </c>
      <c r="L10" s="3"/>
      <c r="M10" s="45"/>
      <c r="N10" s="7"/>
      <c r="O10" s="38"/>
      <c r="P10" s="7"/>
      <c r="Q10" s="46"/>
    </row>
    <row r="11" spans="1:17" ht="15.75">
      <c r="A11" s="8">
        <v>0.6</v>
      </c>
      <c r="B11" s="3">
        <f t="shared" si="1"/>
        <v>0.22574688224992634</v>
      </c>
      <c r="C11" s="3">
        <f t="shared" si="2"/>
        <v>0.22906909621699434</v>
      </c>
      <c r="D11" s="3">
        <f t="shared" si="3"/>
        <v>0.232371106531017</v>
      </c>
      <c r="E11" s="3">
        <f t="shared" si="3"/>
        <v>0.23565270788432247</v>
      </c>
      <c r="F11" s="3">
        <f t="shared" si="0"/>
        <v>0.23891370030713843</v>
      </c>
      <c r="G11" s="3">
        <f t="shared" si="0"/>
        <v>0.24215388919413527</v>
      </c>
      <c r="H11" s="3">
        <f t="shared" si="0"/>
        <v>0.24537308532866386</v>
      </c>
      <c r="I11" s="3">
        <f t="shared" si="0"/>
        <v>0.24857110490468992</v>
      </c>
      <c r="J11" s="3">
        <f t="shared" si="0"/>
        <v>0.25174776954642941</v>
      </c>
      <c r="K11" s="3">
        <f t="shared" si="0"/>
        <v>0.25490290632569057</v>
      </c>
      <c r="L11" s="3"/>
      <c r="M11" s="45"/>
      <c r="N11" s="39"/>
      <c r="O11" s="40"/>
      <c r="P11" s="39"/>
      <c r="Q11" s="46"/>
    </row>
    <row r="12" spans="1:17">
      <c r="A12" s="8">
        <v>0.7</v>
      </c>
      <c r="B12" s="3">
        <f t="shared" si="1"/>
        <v>0.25803634777692697</v>
      </c>
      <c r="C12" s="3">
        <f t="shared" si="2"/>
        <v>0.26114793191001329</v>
      </c>
      <c r="D12" s="3">
        <f t="shared" si="3"/>
        <v>0.26423750222074882</v>
      </c>
      <c r="E12" s="3">
        <f t="shared" si="3"/>
        <v>0.26730490769910253</v>
      </c>
      <c r="F12" s="3">
        <f t="shared" si="0"/>
        <v>0.27035000283520938</v>
      </c>
      <c r="G12" s="3">
        <f t="shared" si="0"/>
        <v>0.27337264762313174</v>
      </c>
      <c r="H12" s="3">
        <f t="shared" si="0"/>
        <v>0.27637270756240051</v>
      </c>
      <c r="I12" s="3">
        <f t="shared" si="0"/>
        <v>0.27935005365735033</v>
      </c>
      <c r="J12" s="3">
        <f t="shared" si="0"/>
        <v>0.28230456241426682</v>
      </c>
      <c r="K12" s="3">
        <f t="shared" si="0"/>
        <v>0.28523611583636288</v>
      </c>
      <c r="L12" s="3"/>
      <c r="M12" s="45"/>
      <c r="N12" s="113" t="s">
        <v>2</v>
      </c>
      <c r="O12" s="12"/>
      <c r="P12" s="114">
        <v>1</v>
      </c>
      <c r="Q12" s="46"/>
    </row>
    <row r="13" spans="1:17">
      <c r="A13" s="8">
        <v>0.8</v>
      </c>
      <c r="B13" s="3">
        <f t="shared" si="1"/>
        <v>0.28814460141660325</v>
      </c>
      <c r="C13" s="3">
        <f t="shared" si="2"/>
        <v>0.29102991212839835</v>
      </c>
      <c r="D13" s="3">
        <f t="shared" si="3"/>
        <v>0.29389194641418692</v>
      </c>
      <c r="E13" s="3">
        <f t="shared" si="3"/>
        <v>0.29673060817193153</v>
      </c>
      <c r="F13" s="3">
        <f t="shared" si="0"/>
        <v>0.29954580673955034</v>
      </c>
      <c r="G13" s="3">
        <f t="shared" si="0"/>
        <v>0.30233745687730773</v>
      </c>
      <c r="H13" s="3">
        <f t="shared" si="0"/>
        <v>0.30510547874819161</v>
      </c>
      <c r="I13" s="3">
        <f t="shared" si="0"/>
        <v>0.30784979789630396</v>
      </c>
      <c r="J13" s="3">
        <f t="shared" si="0"/>
        <v>0.31057034522328786</v>
      </c>
      <c r="K13" s="3">
        <f t="shared" si="0"/>
        <v>0.31326705696282731</v>
      </c>
      <c r="L13" s="3"/>
      <c r="M13" s="45"/>
      <c r="N13" s="113"/>
      <c r="O13" s="12"/>
      <c r="P13" s="114"/>
      <c r="Q13" s="46"/>
    </row>
    <row r="14" spans="1:17">
      <c r="A14" s="8">
        <v>0.9</v>
      </c>
      <c r="B14" s="3">
        <f t="shared" si="1"/>
        <v>0.31593987465324047</v>
      </c>
      <c r="C14" s="3">
        <f t="shared" si="2"/>
        <v>0.31858874510820279</v>
      </c>
      <c r="D14" s="3">
        <f t="shared" si="3"/>
        <v>0.32121362038562817</v>
      </c>
      <c r="E14" s="3">
        <f t="shared" si="3"/>
        <v>0.32381445775474205</v>
      </c>
      <c r="F14" s="3">
        <f t="shared" si="0"/>
        <v>0.32639121966137541</v>
      </c>
      <c r="G14" s="3">
        <f t="shared" si="0"/>
        <v>0.32894387369151823</v>
      </c>
      <c r="H14" s="3">
        <f t="shared" si="0"/>
        <v>0.33147239253316219</v>
      </c>
      <c r="I14" s="3">
        <f t="shared" si="0"/>
        <v>0.33397675393647042</v>
      </c>
      <c r="J14" s="3">
        <f t="shared" si="0"/>
        <v>0.33645694067230747</v>
      </c>
      <c r="K14" s="3">
        <f t="shared" si="0"/>
        <v>0.33891294048916909</v>
      </c>
      <c r="L14" s="3"/>
      <c r="M14" s="45"/>
      <c r="N14" s="7"/>
      <c r="O14" s="38"/>
      <c r="P14" s="7"/>
      <c r="Q14" s="46"/>
    </row>
    <row r="15" spans="1:17" ht="12.75" customHeight="1">
      <c r="A15" s="8">
        <v>1</v>
      </c>
      <c r="B15" s="3">
        <f t="shared" si="1"/>
        <v>0.34134474606854293</v>
      </c>
      <c r="C15" s="3">
        <f t="shared" si="2"/>
        <v>0.34375235497874534</v>
      </c>
      <c r="D15" s="3">
        <f t="shared" si="3"/>
        <v>0.34613576962726511</v>
      </c>
      <c r="E15" s="3">
        <f t="shared" si="3"/>
        <v>0.34849499721165622</v>
      </c>
      <c r="F15" s="3">
        <f t="shared" si="0"/>
        <v>0.35083004966901865</v>
      </c>
      <c r="G15" s="3">
        <f t="shared" si="0"/>
        <v>0.3531409436241042</v>
      </c>
      <c r="H15" s="3">
        <f t="shared" si="0"/>
        <v>0.35542770033609039</v>
      </c>
      <c r="I15" s="3">
        <f t="shared" si="0"/>
        <v>0.35769034564406066</v>
      </c>
      <c r="J15" s="3">
        <f t="shared" si="0"/>
        <v>0.35992890991123083</v>
      </c>
      <c r="K15" s="3">
        <f t="shared" si="0"/>
        <v>0.3621434279679645</v>
      </c>
      <c r="L15" s="3"/>
      <c r="M15" s="45"/>
      <c r="N15" s="108" t="s">
        <v>17</v>
      </c>
      <c r="O15" s="13"/>
      <c r="P15" s="110">
        <f>NORMSDIST(ABS(P12))-0.5</f>
        <v>0.34134474606854293</v>
      </c>
      <c r="Q15" s="46"/>
    </row>
    <row r="16" spans="1:17" ht="12.75" customHeight="1">
      <c r="A16" s="8">
        <v>1.1000000000000001</v>
      </c>
      <c r="B16" s="3">
        <f t="shared" si="1"/>
        <v>0.36433393905361733</v>
      </c>
      <c r="C16" s="3">
        <f t="shared" si="2"/>
        <v>0.36650048675725277</v>
      </c>
      <c r="D16" s="3">
        <f t="shared" si="3"/>
        <v>0.36864311895726942</v>
      </c>
      <c r="E16" s="3">
        <f t="shared" si="3"/>
        <v>0.37076188775998231</v>
      </c>
      <c r="F16" s="3">
        <f t="shared" si="0"/>
        <v>0.37285684943720176</v>
      </c>
      <c r="G16" s="3">
        <f t="shared" si="0"/>
        <v>0.37492806436284976</v>
      </c>
      <c r="H16" s="3">
        <f t="shared" si="0"/>
        <v>0.37697559694865657</v>
      </c>
      <c r="I16" s="3">
        <f t="shared" si="0"/>
        <v>0.3789995155789817</v>
      </c>
      <c r="J16" s="3">
        <f t="shared" si="0"/>
        <v>0.38099989254479927</v>
      </c>
      <c r="K16" s="3">
        <f t="shared" si="0"/>
        <v>0.38297680397689127</v>
      </c>
      <c r="L16" s="3"/>
      <c r="M16" s="45"/>
      <c r="N16" s="108"/>
      <c r="O16" s="14"/>
      <c r="P16" s="110"/>
      <c r="Q16" s="46"/>
    </row>
    <row r="17" spans="1:17" ht="13.5" thickBot="1">
      <c r="A17" s="8">
        <v>1.2</v>
      </c>
      <c r="B17" s="3">
        <f t="shared" si="1"/>
        <v>0.38493032977829178</v>
      </c>
      <c r="C17" s="3">
        <f t="shared" si="2"/>
        <v>0.38686055355602278</v>
      </c>
      <c r="D17" s="3">
        <f t="shared" si="3"/>
        <v>0.38876756255216516</v>
      </c>
      <c r="E17" s="3">
        <f t="shared" si="3"/>
        <v>0.39065144757430814</v>
      </c>
      <c r="F17" s="3">
        <f t="shared" si="0"/>
        <v>0.39251230292541317</v>
      </c>
      <c r="G17" s="3">
        <f t="shared" si="0"/>
        <v>0.39435022633314465</v>
      </c>
      <c r="H17" s="3">
        <f t="shared" si="0"/>
        <v>0.39616531887869955</v>
      </c>
      <c r="I17" s="3">
        <f t="shared" si="0"/>
        <v>0.39795768492518091</v>
      </c>
      <c r="J17" s="3">
        <f t="shared" si="0"/>
        <v>0.39972743204555794</v>
      </c>
      <c r="K17" s="3">
        <f t="shared" si="0"/>
        <v>0.40147467095025213</v>
      </c>
      <c r="L17" s="3"/>
      <c r="M17" s="47"/>
      <c r="N17" s="48"/>
      <c r="O17" s="48"/>
      <c r="P17" s="48"/>
      <c r="Q17" s="49"/>
    </row>
    <row r="18" spans="1:17" ht="13.5" thickBot="1">
      <c r="A18" s="8">
        <v>1.3</v>
      </c>
      <c r="B18" s="3">
        <f t="shared" si="1"/>
        <v>0.4031995154143897</v>
      </c>
      <c r="C18" s="3">
        <f t="shared" si="2"/>
        <v>0.40490208220476098</v>
      </c>
      <c r="D18" s="3">
        <f t="shared" si="3"/>
        <v>0.4065824910065281</v>
      </c>
      <c r="E18" s="3">
        <f t="shared" si="3"/>
        <v>0.40824086434971918</v>
      </c>
      <c r="F18" s="3">
        <f t="shared" si="0"/>
        <v>0.40987732753554751</v>
      </c>
      <c r="G18" s="3">
        <f t="shared" si="0"/>
        <v>0.41149200856259804</v>
      </c>
      <c r="H18" s="3">
        <f t="shared" si="0"/>
        <v>0.41308503805291497</v>
      </c>
      <c r="I18" s="3">
        <f t="shared" si="0"/>
        <v>0.41465654917803296</v>
      </c>
      <c r="J18" s="3">
        <f t="shared" si="0"/>
        <v>0.41620667758498586</v>
      </c>
      <c r="K18" s="3">
        <f t="shared" si="0"/>
        <v>0.41773556132233103</v>
      </c>
      <c r="L18" s="3"/>
    </row>
    <row r="19" spans="1:17">
      <c r="A19" s="8">
        <v>1.4</v>
      </c>
      <c r="B19" s="3">
        <f t="shared" si="1"/>
        <v>0.41924334076622882</v>
      </c>
      <c r="C19" s="3">
        <f t="shared" si="2"/>
        <v>0.42073015854660767</v>
      </c>
      <c r="D19" s="3">
        <f t="shared" si="3"/>
        <v>0.42219615947345357</v>
      </c>
      <c r="E19" s="3">
        <f t="shared" si="3"/>
        <v>0.42364149046326105</v>
      </c>
      <c r="F19" s="3">
        <f t="shared" si="0"/>
        <v>0.42506630046567273</v>
      </c>
      <c r="G19" s="3">
        <f t="shared" si="0"/>
        <v>0.42647074039035149</v>
      </c>
      <c r="H19" s="3">
        <f t="shared" si="0"/>
        <v>0.42785496303410619</v>
      </c>
      <c r="I19" s="3">
        <f t="shared" si="0"/>
        <v>0.42921912300831444</v>
      </c>
      <c r="J19" s="3">
        <f t="shared" si="0"/>
        <v>0.43056337666666822</v>
      </c>
      <c r="K19" s="3">
        <f t="shared" si="0"/>
        <v>0.43188788203327455</v>
      </c>
      <c r="L19" s="3"/>
      <c r="M19" s="50"/>
      <c r="N19" s="51"/>
      <c r="O19" s="51"/>
      <c r="P19" s="51"/>
      <c r="Q19" s="52"/>
    </row>
    <row r="20" spans="1:17">
      <c r="A20" s="8">
        <v>1.5</v>
      </c>
      <c r="B20" s="3">
        <f t="shared" si="1"/>
        <v>0.43319279873114191</v>
      </c>
      <c r="C20" s="3">
        <f t="shared" si="2"/>
        <v>0.43447828791108356</v>
      </c>
      <c r="D20" s="3">
        <f t="shared" si="3"/>
        <v>0.43574451218106414</v>
      </c>
      <c r="E20" s="3">
        <f t="shared" si="3"/>
        <v>0.43699163553602149</v>
      </c>
      <c r="F20" s="3">
        <f t="shared" si="0"/>
        <v>0.43821982328818798</v>
      </c>
      <c r="G20" s="3">
        <f t="shared" si="0"/>
        <v>0.43942924199794109</v>
      </c>
      <c r="H20" s="3">
        <f t="shared" si="0"/>
        <v>0.44062005940520699</v>
      </c>
      <c r="I20" s="3">
        <f t="shared" si="0"/>
        <v>0.44179244436144693</v>
      </c>
      <c r="J20" s="3">
        <f t="shared" si="0"/>
        <v>0.44294656676224586</v>
      </c>
      <c r="K20" s="3">
        <f t="shared" si="0"/>
        <v>0.44408259748053047</v>
      </c>
      <c r="L20" s="3"/>
      <c r="M20" s="45"/>
      <c r="N20" s="7"/>
      <c r="O20" s="7"/>
      <c r="P20" s="7"/>
      <c r="Q20" s="46"/>
    </row>
    <row r="21" spans="1:17" ht="12.75" customHeight="1">
      <c r="A21" s="8">
        <v>1.6</v>
      </c>
      <c r="B21" s="3">
        <f t="shared" si="1"/>
        <v>0.44520070830044201</v>
      </c>
      <c r="C21" s="3">
        <f t="shared" si="2"/>
        <v>0.44630107185188028</v>
      </c>
      <c r="D21" s="3">
        <f t="shared" si="3"/>
        <v>0.44738386154574794</v>
      </c>
      <c r="E21" s="3">
        <f t="shared" si="3"/>
        <v>0.44844925150991055</v>
      </c>
      <c r="F21" s="3">
        <f t="shared" si="3"/>
        <v>0.44949741652589603</v>
      </c>
      <c r="G21" s="3">
        <f t="shared" si="3"/>
        <v>0.4505285319663519</v>
      </c>
      <c r="H21" s="3">
        <f t="shared" si="3"/>
        <v>0.45154277373327723</v>
      </c>
      <c r="I21" s="3">
        <f t="shared" si="3"/>
        <v>0.45254031819705265</v>
      </c>
      <c r="J21" s="3">
        <f t="shared" si="3"/>
        <v>0.45352134213628004</v>
      </c>
      <c r="K21" s="3">
        <f t="shared" si="3"/>
        <v>0.45448602267845017</v>
      </c>
      <c r="L21" s="3"/>
      <c r="M21" s="45"/>
      <c r="N21" s="107" t="s">
        <v>10</v>
      </c>
      <c r="O21" s="7"/>
      <c r="P21" s="116">
        <v>-1.96</v>
      </c>
      <c r="Q21" s="46"/>
    </row>
    <row r="22" spans="1:17" ht="12.75" customHeight="1">
      <c r="A22" s="8">
        <v>1.7</v>
      </c>
      <c r="B22" s="3">
        <f t="shared" si="1"/>
        <v>0.45543453724145688</v>
      </c>
      <c r="C22" s="3">
        <f t="shared" si="2"/>
        <v>0.456367063475968</v>
      </c>
      <c r="D22" s="3">
        <f t="shared" si="3"/>
        <v>0.45728377920867103</v>
      </c>
      <c r="E22" s="3">
        <f t="shared" si="3"/>
        <v>0.4581848623864051</v>
      </c>
      <c r="F22" s="3">
        <f t="shared" si="3"/>
        <v>0.45907049102119268</v>
      </c>
      <c r="G22" s="3">
        <f t="shared" si="3"/>
        <v>0.45994084313618289</v>
      </c>
      <c r="H22" s="3">
        <f t="shared" si="3"/>
        <v>0.46079609671251731</v>
      </c>
      <c r="I22" s="3">
        <f t="shared" si="3"/>
        <v>0.46163642963712859</v>
      </c>
      <c r="J22" s="3">
        <f t="shared" si="3"/>
        <v>0.46246201965148315</v>
      </c>
      <c r="K22" s="3">
        <f t="shared" si="3"/>
        <v>0.46327304430127381</v>
      </c>
      <c r="L22" s="3"/>
      <c r="M22" s="45"/>
      <c r="N22" s="107"/>
      <c r="O22" s="7"/>
      <c r="P22" s="116"/>
      <c r="Q22" s="46"/>
    </row>
    <row r="23" spans="1:17">
      <c r="A23" s="8">
        <v>1.8</v>
      </c>
      <c r="B23" s="3">
        <f t="shared" si="1"/>
        <v>0.46406968088707412</v>
      </c>
      <c r="C23" s="3">
        <f t="shared" si="2"/>
        <v>0.46485210641596131</v>
      </c>
      <c r="D23" s="3">
        <f t="shared" si="3"/>
        <v>0.46562049755411006</v>
      </c>
      <c r="E23" s="3">
        <f t="shared" si="3"/>
        <v>0.46637503058037166</v>
      </c>
      <c r="F23" s="3">
        <f t="shared" si="3"/>
        <v>0.46711588134083626</v>
      </c>
      <c r="G23" s="3">
        <f t="shared" si="3"/>
        <v>0.46784322520438637</v>
      </c>
      <c r="H23" s="3">
        <f t="shared" si="3"/>
        <v>0.46855723701924734</v>
      </c>
      <c r="I23" s="3">
        <f t="shared" si="3"/>
        <v>0.46925809107053396</v>
      </c>
      <c r="J23" s="3">
        <f t="shared" si="3"/>
        <v>0.46994596103880037</v>
      </c>
      <c r="K23" s="3">
        <f t="shared" si="3"/>
        <v>0.4706210199595906</v>
      </c>
      <c r="L23" s="3"/>
      <c r="M23" s="45"/>
      <c r="N23" s="7"/>
      <c r="O23" s="7"/>
      <c r="P23" s="7"/>
      <c r="Q23" s="46"/>
    </row>
    <row r="24" spans="1:17">
      <c r="A24" s="8">
        <v>1.9</v>
      </c>
      <c r="B24" s="3">
        <f t="shared" si="1"/>
        <v>0.47128344018399804</v>
      </c>
      <c r="C24" s="3">
        <f t="shared" si="2"/>
        <v>0.47193339334022744</v>
      </c>
      <c r="D24" s="3">
        <f t="shared" si="3"/>
        <v>0.47257105029616309</v>
      </c>
      <c r="E24" s="3">
        <f t="shared" si="3"/>
        <v>0.47319658112294505</v>
      </c>
      <c r="F24" s="3">
        <f t="shared" si="3"/>
        <v>0.47381015505954727</v>
      </c>
      <c r="G24" s="3">
        <f t="shared" si="3"/>
        <v>0.47441194047836133</v>
      </c>
      <c r="H24" s="3">
        <f t="shared" si="3"/>
        <v>0.47500210485177963</v>
      </c>
      <c r="I24" s="3">
        <f t="shared" si="3"/>
        <v>0.47558081471977753</v>
      </c>
      <c r="J24" s="3">
        <f t="shared" si="3"/>
        <v>0.4761482356584914</v>
      </c>
      <c r="K24" s="3">
        <f t="shared" si="3"/>
        <v>0.47670453224978815</v>
      </c>
      <c r="L24" s="3"/>
      <c r="M24" s="45"/>
      <c r="N24" s="7"/>
      <c r="O24" s="7"/>
      <c r="P24" s="7"/>
      <c r="Q24" s="46"/>
    </row>
    <row r="25" spans="1:17" ht="15" customHeight="1">
      <c r="A25" s="8">
        <v>2</v>
      </c>
      <c r="B25" s="3">
        <f t="shared" si="1"/>
        <v>0.47724986805182068</v>
      </c>
      <c r="C25" s="3">
        <f t="shared" si="2"/>
        <v>0.47778440557056834</v>
      </c>
      <c r="D25" s="3">
        <f t="shared" si="3"/>
        <v>0.47830830623235299</v>
      </c>
      <c r="E25" s="3">
        <f t="shared" si="3"/>
        <v>0.47882173035732767</v>
      </c>
      <c r="F25" s="3">
        <f t="shared" si="3"/>
        <v>0.47932483713392982</v>
      </c>
      <c r="G25" s="3">
        <f t="shared" si="3"/>
        <v>0.47981778459429547</v>
      </c>
      <c r="H25" s="3">
        <f t="shared" si="3"/>
        <v>0.4803007295906232</v>
      </c>
      <c r="I25" s="3">
        <f t="shared" si="3"/>
        <v>0.48077382777248279</v>
      </c>
      <c r="J25" s="3">
        <f t="shared" si="3"/>
        <v>0.48123723356506221</v>
      </c>
      <c r="K25" s="3">
        <f t="shared" si="3"/>
        <v>0.48169110014834104</v>
      </c>
      <c r="L25" s="3"/>
      <c r="M25" s="45"/>
      <c r="N25" s="107" t="s">
        <v>11</v>
      </c>
      <c r="O25" s="7"/>
      <c r="P25" s="116">
        <v>1.96</v>
      </c>
      <c r="Q25" s="46"/>
    </row>
    <row r="26" spans="1:17">
      <c r="A26" s="8">
        <v>2.1</v>
      </c>
      <c r="B26" s="3">
        <f t="shared" si="1"/>
        <v>0.48213557943718355</v>
      </c>
      <c r="C26" s="3">
        <f t="shared" si="2"/>
        <v>0.48257082206234281</v>
      </c>
      <c r="D26" s="3">
        <f t="shared" si="3"/>
        <v>0.48299697735236702</v>
      </c>
      <c r="E26" s="3">
        <f t="shared" si="3"/>
        <v>0.4834141933163949</v>
      </c>
      <c r="F26" s="3">
        <f t="shared" si="3"/>
        <v>0.48382261662783388</v>
      </c>
      <c r="G26" s="3">
        <f t="shared" si="3"/>
        <v>0.48422239260890954</v>
      </c>
      <c r="H26" s="3">
        <f t="shared" si="3"/>
        <v>0.48461366521607452</v>
      </c>
      <c r="I26" s="3">
        <f t="shared" si="3"/>
        <v>0.48499657702626764</v>
      </c>
      <c r="J26" s="3">
        <f t="shared" si="3"/>
        <v>0.48537126922401086</v>
      </c>
      <c r="K26" s="3">
        <f t="shared" si="3"/>
        <v>0.48573788158933118</v>
      </c>
      <c r="L26" s="3"/>
      <c r="M26" s="45"/>
      <c r="N26" s="107"/>
      <c r="O26" s="7"/>
      <c r="P26" s="116"/>
      <c r="Q26" s="46"/>
    </row>
    <row r="27" spans="1:17">
      <c r="A27" s="8">
        <v>2.2000000000000002</v>
      </c>
      <c r="B27" s="3">
        <f t="shared" si="1"/>
        <v>0.48609655248650141</v>
      </c>
      <c r="C27" s="3">
        <f t="shared" si="2"/>
        <v>0.48644741885358012</v>
      </c>
      <c r="D27" s="3">
        <f t="shared" si="3"/>
        <v>0.48679061619274377</v>
      </c>
      <c r="E27" s="3">
        <f t="shared" si="3"/>
        <v>0.48712627856139801</v>
      </c>
      <c r="F27" s="3">
        <f t="shared" si="3"/>
        <v>0.48745453856405341</v>
      </c>
      <c r="G27" s="3">
        <f t="shared" si="3"/>
        <v>0.48777552734495533</v>
      </c>
      <c r="H27" s="3">
        <f t="shared" si="3"/>
        <v>0.48808937458145296</v>
      </c>
      <c r="I27" s="3">
        <f t="shared" si="3"/>
        <v>0.48839620847809651</v>
      </c>
      <c r="J27" s="3">
        <f t="shared" si="3"/>
        <v>0.48869615576144732</v>
      </c>
      <c r="K27" s="3">
        <f t="shared" si="3"/>
        <v>0.48898934167558838</v>
      </c>
      <c r="L27" s="3"/>
      <c r="M27" s="45"/>
      <c r="N27" s="7"/>
      <c r="O27" s="7"/>
      <c r="P27" s="7"/>
      <c r="Q27" s="46"/>
    </row>
    <row r="28" spans="1:17">
      <c r="A28" s="8">
        <v>2.2999999999999998</v>
      </c>
      <c r="B28" s="3">
        <f t="shared" si="1"/>
        <v>0.48927588997832405</v>
      </c>
      <c r="C28" s="3">
        <f t="shared" si="2"/>
        <v>0.48955592293804884</v>
      </c>
      <c r="D28" s="3">
        <f t="shared" si="3"/>
        <v>0.48982956133128019</v>
      </c>
      <c r="E28" s="3">
        <f t="shared" si="3"/>
        <v>0.49009692444083575</v>
      </c>
      <c r="F28" s="3">
        <f t="shared" si="3"/>
        <v>0.49035813005464146</v>
      </c>
      <c r="G28" s="3">
        <f t="shared" si="3"/>
        <v>0.49061329446516133</v>
      </c>
      <c r="H28" s="3">
        <f t="shared" si="3"/>
        <v>0.49086253246942713</v>
      </c>
      <c r="I28" s="3">
        <f t="shared" si="3"/>
        <v>0.49110595736966312</v>
      </c>
      <c r="J28" s="3">
        <f t="shared" si="3"/>
        <v>0.49134368097448333</v>
      </c>
      <c r="K28" s="3">
        <f t="shared" si="3"/>
        <v>0.4915758136006545</v>
      </c>
      <c r="L28" s="3"/>
      <c r="M28" s="45"/>
      <c r="N28" s="108" t="s">
        <v>18</v>
      </c>
      <c r="O28" s="7"/>
      <c r="P28" s="110">
        <f>IF(P25&gt;=P21,(NORMSDIST(P25)-NORMSDIST(P21)),"Imp")</f>
        <v>0.95000420970355925</v>
      </c>
      <c r="Q28" s="46"/>
    </row>
    <row r="29" spans="1:17">
      <c r="A29" s="8">
        <v>2.4</v>
      </c>
      <c r="B29" s="3">
        <f t="shared" si="1"/>
        <v>0.49180246407540396</v>
      </c>
      <c r="C29" s="3">
        <f t="shared" si="2"/>
        <v>0.49202373973926639</v>
      </c>
      <c r="D29" s="3">
        <f t="shared" si="3"/>
        <v>0.49223974644944612</v>
      </c>
      <c r="E29" s="3">
        <f t="shared" si="3"/>
        <v>0.49245058858369084</v>
      </c>
      <c r="F29" s="3">
        <f t="shared" si="3"/>
        <v>0.4926563690446516</v>
      </c>
      <c r="G29" s="3">
        <f t="shared" si="3"/>
        <v>0.49285718926472855</v>
      </c>
      <c r="H29" s="3">
        <f t="shared" si="3"/>
        <v>0.49305314921137589</v>
      </c>
      <c r="I29" s="3">
        <f t="shared" si="3"/>
        <v>0.49324434739285938</v>
      </c>
      <c r="J29" s="3">
        <f t="shared" si="3"/>
        <v>0.49343088086445341</v>
      </c>
      <c r="K29" s="3">
        <f t="shared" si="3"/>
        <v>0.49361284523505655</v>
      </c>
      <c r="L29" s="3"/>
      <c r="M29" s="45"/>
      <c r="N29" s="108"/>
      <c r="O29" s="7"/>
      <c r="P29" s="110"/>
      <c r="Q29" s="46"/>
    </row>
    <row r="30" spans="1:17" ht="13.5" thickBot="1">
      <c r="A30" s="8">
        <v>2.5</v>
      </c>
      <c r="B30" s="3">
        <f t="shared" si="1"/>
        <v>0.49379033467422406</v>
      </c>
      <c r="C30" s="3">
        <f t="shared" si="2"/>
        <v>0.49396344191958752</v>
      </c>
      <c r="D30" s="3">
        <f t="shared" si="3"/>
        <v>0.49413225828466745</v>
      </c>
      <c r="E30" s="3">
        <f t="shared" si="3"/>
        <v>0.49429687366704944</v>
      </c>
      <c r="F30" s="3">
        <f t="shared" si="3"/>
        <v>0.49445737655691757</v>
      </c>
      <c r="G30" s="3">
        <f t="shared" si="3"/>
        <v>0.49461385404593339</v>
      </c>
      <c r="H30" s="3">
        <f t="shared" si="3"/>
        <v>0.49476639183644422</v>
      </c>
      <c r="I30" s="3">
        <f t="shared" si="3"/>
        <v>0.49491507425100889</v>
      </c>
      <c r="J30" s="3">
        <f t="shared" si="3"/>
        <v>0.49505998424222941</v>
      </c>
      <c r="K30" s="3">
        <f t="shared" si="3"/>
        <v>0.49520120340287366</v>
      </c>
      <c r="L30" s="3"/>
      <c r="M30" s="47"/>
      <c r="N30" s="48"/>
      <c r="O30" s="48"/>
      <c r="P30" s="48"/>
      <c r="Q30" s="49"/>
    </row>
    <row r="31" spans="1:17">
      <c r="A31" s="8">
        <v>2.6</v>
      </c>
      <c r="B31" s="3">
        <f t="shared" si="1"/>
        <v>0.49533881197628127</v>
      </c>
      <c r="C31" s="3">
        <f t="shared" si="2"/>
        <v>0.49547288886703256</v>
      </c>
      <c r="D31" s="3">
        <f t="shared" si="3"/>
        <v>0.49560351165187855</v>
      </c>
      <c r="E31" s="3">
        <f t="shared" si="3"/>
        <v>0.49573075659091081</v>
      </c>
      <c r="F31" s="3">
        <f t="shared" si="3"/>
        <v>0.49585469863896381</v>
      </c>
      <c r="G31" s="3">
        <f t="shared" si="3"/>
        <v>0.49597541145724156</v>
      </c>
      <c r="H31" s="3">
        <f t="shared" si="3"/>
        <v>0.4960929674251473</v>
      </c>
      <c r="I31" s="3">
        <f t="shared" si="3"/>
        <v>0.49620743765231445</v>
      </c>
      <c r="J31" s="3">
        <f t="shared" si="3"/>
        <v>0.49631889199082491</v>
      </c>
      <c r="K31" s="3">
        <f t="shared" si="3"/>
        <v>0.49642739904760036</v>
      </c>
      <c r="L31" s="3"/>
      <c r="N31" s="115"/>
    </row>
    <row r="32" spans="1:17">
      <c r="A32" s="8">
        <v>2.7</v>
      </c>
      <c r="B32" s="3">
        <f t="shared" si="1"/>
        <v>0.49653302619695938</v>
      </c>
      <c r="C32" s="3">
        <f t="shared" si="2"/>
        <v>0.4966358395933308</v>
      </c>
      <c r="D32" s="3">
        <f t="shared" si="3"/>
        <v>0.49673590418410873</v>
      </c>
      <c r="E32" s="3">
        <f t="shared" si="3"/>
        <v>0.49683328372264224</v>
      </c>
      <c r="F32" s="3">
        <f t="shared" si="3"/>
        <v>0.49692804078134944</v>
      </c>
      <c r="G32" s="3">
        <f t="shared" si="3"/>
        <v>0.49702023676494544</v>
      </c>
      <c r="H32" s="3">
        <f t="shared" si="3"/>
        <v>0.49710993192377395</v>
      </c>
      <c r="I32" s="3">
        <f t="shared" si="3"/>
        <v>0.49719718536723501</v>
      </c>
      <c r="J32" s="3">
        <f t="shared" si="3"/>
        <v>0.4972820550772985</v>
      </c>
      <c r="K32" s="3">
        <f t="shared" si="3"/>
        <v>0.49736459792209509</v>
      </c>
      <c r="L32" s="3"/>
      <c r="N32" s="115"/>
    </row>
    <row r="33" spans="1:12">
      <c r="A33" s="8">
        <v>2.8</v>
      </c>
      <c r="B33" s="3">
        <f t="shared" si="1"/>
        <v>0.49744486966957213</v>
      </c>
      <c r="C33" s="3">
        <f t="shared" si="2"/>
        <v>0.49752292500121409</v>
      </c>
      <c r="D33" s="3">
        <f t="shared" si="3"/>
        <v>0.49759881752581081</v>
      </c>
      <c r="E33" s="3">
        <f t="shared" si="3"/>
        <v>0.49767259979326872</v>
      </c>
      <c r="F33" s="3">
        <f t="shared" si="3"/>
        <v>0.49774432330845786</v>
      </c>
      <c r="G33" s="3">
        <f t="shared" si="3"/>
        <v>0.49781403854508666</v>
      </c>
      <c r="H33" s="3">
        <f t="shared" si="3"/>
        <v>0.49788179495959528</v>
      </c>
      <c r="I33" s="3">
        <f t="shared" si="3"/>
        <v>0.49794764100506017</v>
      </c>
      <c r="J33" s="3">
        <f t="shared" si="3"/>
        <v>0.4980116241451058</v>
      </c>
      <c r="K33" s="3">
        <f t="shared" si="3"/>
        <v>0.49807379086781234</v>
      </c>
      <c r="L33" s="3"/>
    </row>
    <row r="34" spans="1:12">
      <c r="A34" s="8">
        <v>2.9</v>
      </c>
      <c r="B34" s="3">
        <f t="shared" si="1"/>
        <v>0.49813418669961629</v>
      </c>
      <c r="C34" s="3">
        <f t="shared" si="2"/>
        <v>0.49819285621919329</v>
      </c>
      <c r="D34" s="3">
        <f t="shared" si="3"/>
        <v>0.49824984307132403</v>
      </c>
      <c r="E34" s="3">
        <f t="shared" si="3"/>
        <v>0.49830518998072271</v>
      </c>
      <c r="F34" s="3">
        <f t="shared" si="3"/>
        <v>0.49835893876584292</v>
      </c>
      <c r="G34" s="3">
        <f t="shared" si="3"/>
        <v>0.49841113035263507</v>
      </c>
      <c r="H34" s="3">
        <f t="shared" si="3"/>
        <v>0.49846180478826185</v>
      </c>
      <c r="I34" s="3">
        <f t="shared" si="3"/>
        <v>0.49851100125476266</v>
      </c>
      <c r="J34" s="3">
        <f t="shared" si="3"/>
        <v>0.49855875808266015</v>
      </c>
      <c r="K34" s="3">
        <f t="shared" si="3"/>
        <v>0.49860511276450747</v>
      </c>
      <c r="L34" s="3"/>
    </row>
    <row r="35" spans="1:12">
      <c r="A35" s="8">
        <v>3</v>
      </c>
      <c r="B35" s="3">
        <f t="shared" si="1"/>
        <v>0.4986501019683699</v>
      </c>
      <c r="C35" s="3">
        <f t="shared" si="2"/>
        <v>0.49869376155123057</v>
      </c>
      <c r="D35" s="3">
        <f t="shared" si="3"/>
        <v>0.49873612657232791</v>
      </c>
      <c r="E35" s="3">
        <f t="shared" si="3"/>
        <v>0.49877723130640783</v>
      </c>
      <c r="F35" s="3">
        <f t="shared" si="3"/>
        <v>0.4988171092568956</v>
      </c>
      <c r="G35" s="3">
        <f t="shared" si="3"/>
        <v>0.49885579316897721</v>
      </c>
      <c r="H35" s="3">
        <f t="shared" si="3"/>
        <v>0.49889331504259105</v>
      </c>
      <c r="I35" s="3">
        <f t="shared" si="3"/>
        <v>0.49892970614532117</v>
      </c>
      <c r="J35" s="3">
        <f t="shared" si="3"/>
        <v>0.49896499702519703</v>
      </c>
      <c r="K35" s="3">
        <f t="shared" si="3"/>
        <v>0.49899921752338594</v>
      </c>
      <c r="L35" s="3"/>
    </row>
    <row r="36" spans="1:12">
      <c r="A36" s="8">
        <v>3.1</v>
      </c>
      <c r="B36" s="3">
        <f t="shared" si="1"/>
        <v>0.4990323967867818</v>
      </c>
      <c r="C36" s="3">
        <f t="shared" si="2"/>
        <v>0.49906456328048621</v>
      </c>
      <c r="D36" s="3">
        <f t="shared" si="3"/>
        <v>0.49909574480017804</v>
      </c>
      <c r="E36" s="3">
        <f t="shared" si="3"/>
        <v>0.4991259684843683</v>
      </c>
      <c r="F36" s="3">
        <f t="shared" si="3"/>
        <v>0.49915526082654127</v>
      </c>
      <c r="G36" s="3">
        <f t="shared" si="3"/>
        <v>0.49918364768717138</v>
      </c>
      <c r="H36" s="3">
        <f t="shared" si="3"/>
        <v>0.49921115430562457</v>
      </c>
      <c r="I36" s="3">
        <f t="shared" si="3"/>
        <v>0.49923780531193251</v>
      </c>
      <c r="J36" s="3">
        <f t="shared" si="3"/>
        <v>0.49926362473844565</v>
      </c>
      <c r="K36" s="3">
        <f t="shared" si="3"/>
        <v>0.49928863603135487</v>
      </c>
      <c r="L36" s="3"/>
    </row>
    <row r="37" spans="1:12">
      <c r="A37" s="8">
        <v>3.2</v>
      </c>
      <c r="B37" s="3">
        <f t="shared" si="1"/>
        <v>0.49931286206208414</v>
      </c>
      <c r="C37" s="3">
        <f t="shared" si="2"/>
        <v>0.4993363251385603</v>
      </c>
      <c r="D37" s="3">
        <f t="shared" ref="D37:K44" si="4">NORMSDIST($A37+D$4)-0.5</f>
        <v>0.49935904701634004</v>
      </c>
      <c r="E37" s="3">
        <f t="shared" si="4"/>
        <v>0.49938104890961266</v>
      </c>
      <c r="F37" s="3">
        <f t="shared" si="4"/>
        <v>0.4994023515020658</v>
      </c>
      <c r="G37" s="3">
        <f t="shared" si="4"/>
        <v>0.49942297495760923</v>
      </c>
      <c r="H37" s="3">
        <f t="shared" si="4"/>
        <v>0.49944293893097624</v>
      </c>
      <c r="I37" s="3">
        <f t="shared" si="4"/>
        <v>0.49946226257817039</v>
      </c>
      <c r="J37" s="3">
        <f t="shared" si="4"/>
        <v>0.49948096456679258</v>
      </c>
      <c r="K37" s="3">
        <f t="shared" si="4"/>
        <v>0.49949906308621417</v>
      </c>
      <c r="L37" s="3"/>
    </row>
    <row r="38" spans="1:12">
      <c r="A38" s="8">
        <v>3.3</v>
      </c>
      <c r="B38" s="3">
        <f t="shared" si="1"/>
        <v>0.49951657585761577</v>
      </c>
      <c r="C38" s="3">
        <f t="shared" si="2"/>
        <v>0.49953352014389263</v>
      </c>
      <c r="D38" s="3">
        <f t="shared" si="4"/>
        <v>0.49954991275940763</v>
      </c>
      <c r="E38" s="3">
        <f t="shared" si="4"/>
        <v>0.49956577007961833</v>
      </c>
      <c r="F38" s="3">
        <f t="shared" si="4"/>
        <v>0.49958110805055034</v>
      </c>
      <c r="G38" s="3">
        <f t="shared" si="4"/>
        <v>0.49959594219813575</v>
      </c>
      <c r="H38" s="3">
        <f t="shared" si="4"/>
        <v>0.4996102876374181</v>
      </c>
      <c r="I38" s="3">
        <f t="shared" si="4"/>
        <v>0.49962415908160041</v>
      </c>
      <c r="J38" s="3">
        <f t="shared" si="4"/>
        <v>0.49963757085096749</v>
      </c>
      <c r="K38" s="3">
        <f t="shared" si="4"/>
        <v>0.4996505368816615</v>
      </c>
      <c r="L38" s="3"/>
    </row>
    <row r="39" spans="1:12">
      <c r="A39" s="8">
        <v>3.4</v>
      </c>
      <c r="B39" s="3">
        <f t="shared" si="1"/>
        <v>0.49966307073432348</v>
      </c>
      <c r="C39" s="3">
        <f t="shared" si="2"/>
        <v>0.49967518560258095</v>
      </c>
      <c r="D39" s="3">
        <f t="shared" si="4"/>
        <v>0.49968689432141855</v>
      </c>
      <c r="E39" s="3">
        <f t="shared" si="4"/>
        <v>0.49969820937539144</v>
      </c>
      <c r="F39" s="3">
        <f t="shared" si="4"/>
        <v>0.49970914290670854</v>
      </c>
      <c r="G39" s="3">
        <f t="shared" si="4"/>
        <v>0.49971970672318378</v>
      </c>
      <c r="H39" s="3">
        <f t="shared" si="4"/>
        <v>0.49972991230603636</v>
      </c>
      <c r="I39" s="3">
        <f t="shared" si="4"/>
        <v>0.49973977081757215</v>
      </c>
      <c r="J39" s="3">
        <f t="shared" si="4"/>
        <v>0.49974929310871874</v>
      </c>
      <c r="K39" s="3">
        <f t="shared" si="4"/>
        <v>0.49975848972643266</v>
      </c>
      <c r="L39" s="3"/>
    </row>
    <row r="40" spans="1:12">
      <c r="A40" s="8">
        <v>3.5</v>
      </c>
      <c r="B40" s="3">
        <f t="shared" si="1"/>
        <v>0.49976737092096579</v>
      </c>
      <c r="C40" s="3">
        <f t="shared" si="2"/>
        <v>0.49977594665300884</v>
      </c>
      <c r="D40" s="3">
        <f t="shared" si="4"/>
        <v>0.49978422660070465</v>
      </c>
      <c r="E40" s="3">
        <f t="shared" si="4"/>
        <v>0.49979222016652014</v>
      </c>
      <c r="F40" s="3">
        <f t="shared" si="4"/>
        <v>0.49979993648399157</v>
      </c>
      <c r="G40" s="3">
        <f t="shared" si="4"/>
        <v>0.49980738442436612</v>
      </c>
      <c r="H40" s="3">
        <f t="shared" si="4"/>
        <v>0.49981457260306694</v>
      </c>
      <c r="I40" s="3">
        <f t="shared" si="4"/>
        <v>0.49982150938609504</v>
      </c>
      <c r="J40" s="3">
        <f t="shared" si="4"/>
        <v>0.49982820289625374</v>
      </c>
      <c r="K40" s="3">
        <f t="shared" si="4"/>
        <v>0.4998346610192792</v>
      </c>
      <c r="L40" s="3"/>
    </row>
    <row r="41" spans="1:12">
      <c r="A41" s="8">
        <v>3.6</v>
      </c>
      <c r="B41" s="3">
        <f t="shared" si="1"/>
        <v>0.49984089140984223</v>
      </c>
      <c r="C41" s="3">
        <f t="shared" si="2"/>
        <v>0.4998469014974265</v>
      </c>
      <c r="D41" s="3">
        <f t="shared" si="4"/>
        <v>0.49985269849209346</v>
      </c>
      <c r="E41" s="3">
        <f t="shared" si="4"/>
        <v>0.49985828939012422</v>
      </c>
      <c r="F41" s="3">
        <f t="shared" si="4"/>
        <v>0.49986368097955358</v>
      </c>
      <c r="G41" s="3">
        <f t="shared" si="4"/>
        <v>0.49986887984557893</v>
      </c>
      <c r="H41" s="3">
        <f t="shared" si="4"/>
        <v>0.49987389237586166</v>
      </c>
      <c r="I41" s="3">
        <f t="shared" si="4"/>
        <v>0.49987872476571371</v>
      </c>
      <c r="J41" s="3">
        <f t="shared" si="4"/>
        <v>0.49988338302318414</v>
      </c>
      <c r="K41" s="3">
        <f t="shared" si="4"/>
        <v>0.49988787297401749</v>
      </c>
      <c r="L41" s="3"/>
    </row>
    <row r="42" spans="1:12">
      <c r="A42" s="8">
        <v>3.7</v>
      </c>
      <c r="B42" s="3">
        <f t="shared" si="1"/>
        <v>0.49989220026652192</v>
      </c>
      <c r="C42" s="3">
        <f t="shared" si="2"/>
        <v>0.49989637037632617</v>
      </c>
      <c r="D42" s="3">
        <f t="shared" si="4"/>
        <v>0.4999003886110247</v>
      </c>
      <c r="E42" s="3">
        <f t="shared" si="4"/>
        <v>0.4999042601147311</v>
      </c>
      <c r="F42" s="3">
        <f t="shared" si="4"/>
        <v>0.49990798987252716</v>
      </c>
      <c r="G42" s="3">
        <f t="shared" si="4"/>
        <v>0.49991158271479863</v>
      </c>
      <c r="H42" s="3">
        <f t="shared" si="4"/>
        <v>0.4999150433215015</v>
      </c>
      <c r="I42" s="3">
        <f t="shared" si="4"/>
        <v>0.49991837622629554</v>
      </c>
      <c r="J42" s="3">
        <f t="shared" si="4"/>
        <v>0.49992158582061741</v>
      </c>
      <c r="K42" s="3">
        <f t="shared" si="4"/>
        <v>0.49992467635761928</v>
      </c>
      <c r="L42" s="3"/>
    </row>
    <row r="43" spans="1:12">
      <c r="A43" s="8">
        <v>3.8</v>
      </c>
      <c r="B43" s="3">
        <f t="shared" si="1"/>
        <v>0.49992765195607558</v>
      </c>
      <c r="C43" s="3">
        <f t="shared" si="2"/>
        <v>0.49993051660411725</v>
      </c>
      <c r="D43" s="3">
        <f t="shared" si="4"/>
        <v>0.49993327416297162</v>
      </c>
      <c r="E43" s="3">
        <f t="shared" si="4"/>
        <v>0.49993592837050693</v>
      </c>
      <c r="F43" s="3">
        <f t="shared" si="4"/>
        <v>0.49993848284481246</v>
      </c>
      <c r="G43" s="3">
        <f t="shared" si="4"/>
        <v>0.49994094108758302</v>
      </c>
      <c r="H43" s="3">
        <f t="shared" si="4"/>
        <v>0.49994330648746521</v>
      </c>
      <c r="I43" s="3">
        <f t="shared" si="4"/>
        <v>0.4999455823233655</v>
      </c>
      <c r="J43" s="3">
        <f t="shared" si="4"/>
        <v>0.49994777176759719</v>
      </c>
      <c r="K43" s="3">
        <f t="shared" si="4"/>
        <v>0.49994987788900047</v>
      </c>
      <c r="L43" s="3"/>
    </row>
    <row r="44" spans="1:12">
      <c r="A44" s="8">
        <v>3.9</v>
      </c>
      <c r="B44" s="3">
        <f t="shared" si="1"/>
        <v>0.49995190365598552</v>
      </c>
      <c r="C44" s="3">
        <f t="shared" si="2"/>
        <v>0.49995385193944109</v>
      </c>
      <c r="D44" s="3">
        <f t="shared" si="4"/>
        <v>0.4999557255156899</v>
      </c>
      <c r="E44" s="3">
        <f t="shared" si="4"/>
        <v>0.49995752706921082</v>
      </c>
      <c r="F44" s="3">
        <f t="shared" si="4"/>
        <v>0.49995925919544038</v>
      </c>
      <c r="G44" s="3">
        <f t="shared" si="4"/>
        <v>0.49996092440340023</v>
      </c>
      <c r="H44" s="3">
        <f t="shared" si="4"/>
        <v>0.49996252511830308</v>
      </c>
      <c r="I44" s="3">
        <f t="shared" si="4"/>
        <v>0.49996406368409851</v>
      </c>
      <c r="J44" s="3">
        <f t="shared" si="4"/>
        <v>0.49996554236588442</v>
      </c>
      <c r="K44" s="3">
        <f t="shared" si="4"/>
        <v>0.49996696335236446</v>
      </c>
      <c r="L44" s="3"/>
    </row>
    <row r="45" spans="1:12">
      <c r="A45" s="9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2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2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2:12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2:12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2:12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2:12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</sheetData>
  <mergeCells count="17">
    <mergeCell ref="N28:N29"/>
    <mergeCell ref="N31:N32"/>
    <mergeCell ref="P21:P22"/>
    <mergeCell ref="P25:P26"/>
    <mergeCell ref="P28:P29"/>
    <mergeCell ref="N21:N22"/>
    <mergeCell ref="N25:N26"/>
    <mergeCell ref="B2:K2"/>
    <mergeCell ref="F3:G3"/>
    <mergeCell ref="N4:N5"/>
    <mergeCell ref="N15:N16"/>
    <mergeCell ref="P4:P5"/>
    <mergeCell ref="P15:P16"/>
    <mergeCell ref="N7:N8"/>
    <mergeCell ref="P7:P8"/>
    <mergeCell ref="N12:N13"/>
    <mergeCell ref="P12:P13"/>
  </mergeCells>
  <phoneticPr fontId="0" type="noConversion"/>
  <pageMargins left="0.78740157499999996" right="0.78740157499999996" top="0.984251969" bottom="0.984251969" header="0.4921259845" footer="0.492125984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Instruction</vt:lpstr>
      <vt:lpstr>Loi binomiale</vt:lpstr>
      <vt:lpstr>Loi hypergéométrique</vt:lpstr>
      <vt:lpstr>Loi binomiale négative</vt:lpstr>
      <vt:lpstr>Loi géométrique</vt:lpstr>
      <vt:lpstr>Loi de Poisson</vt:lpstr>
      <vt:lpstr>Loi exponentielle</vt:lpstr>
      <vt:lpstr>Loi normale</vt:lpstr>
    </vt:vector>
  </TitlesOfParts>
  <Company>DRJC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Couillard</dc:creator>
  <cp:lastModifiedBy>Jean</cp:lastModifiedBy>
  <dcterms:created xsi:type="dcterms:W3CDTF">2003-02-07T00:50:17Z</dcterms:created>
  <dcterms:modified xsi:type="dcterms:W3CDTF">2010-06-30T20:18:33Z</dcterms:modified>
</cp:coreProperties>
</file>