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8800" windowHeight="16060" tabRatio="500" activeTab="4"/>
  </bookViews>
  <sheets>
    <sheet name="Problem 1" sheetId="1" r:id="rId1"/>
    <sheet name="Problem 2" sheetId="2" r:id="rId2"/>
    <sheet name="Problem 3" sheetId="3" r:id="rId3"/>
    <sheet name="Problem 4" sheetId="4" r:id="rId4"/>
    <sheet name="Problem 5" sheetId="5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0" i="5" l="1"/>
  <c r="I20" i="5"/>
  <c r="J16" i="5"/>
  <c r="I16" i="5"/>
  <c r="J9" i="5"/>
  <c r="I12" i="5"/>
  <c r="I9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8" i="5"/>
  <c r="I4" i="1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22" i="4"/>
  <c r="I19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22" i="4"/>
  <c r="H19" i="4"/>
  <c r="H35" i="4"/>
  <c r="H36" i="4"/>
  <c r="H37" i="4"/>
  <c r="H38" i="4"/>
  <c r="H39" i="4"/>
  <c r="H34" i="4"/>
  <c r="H29" i="4"/>
  <c r="H30" i="4"/>
  <c r="H31" i="4"/>
  <c r="H32" i="4"/>
  <c r="H33" i="4"/>
  <c r="H28" i="4"/>
  <c r="H27" i="4"/>
  <c r="H23" i="4"/>
  <c r="H24" i="4"/>
  <c r="H25" i="4"/>
  <c r="H26" i="4"/>
  <c r="H22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28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27" i="4"/>
  <c r="B23" i="3"/>
  <c r="E97" i="2"/>
  <c r="E98" i="2"/>
  <c r="E96" i="2"/>
  <c r="I7" i="2"/>
  <c r="I4" i="2"/>
  <c r="E26" i="2"/>
  <c r="E4" i="2"/>
  <c r="K70" i="2"/>
  <c r="K67" i="2"/>
  <c r="I90" i="2"/>
  <c r="H90" i="2"/>
  <c r="H68" i="2"/>
  <c r="G67" i="2"/>
  <c r="G68" i="2"/>
  <c r="I68" i="2"/>
  <c r="G69" i="2"/>
  <c r="H69" i="2"/>
  <c r="I69" i="2"/>
  <c r="G70" i="2"/>
  <c r="H70" i="2"/>
  <c r="I70" i="2"/>
  <c r="G71" i="2"/>
  <c r="H71" i="2"/>
  <c r="I71" i="2"/>
  <c r="G72" i="2"/>
  <c r="H72" i="2"/>
  <c r="I72" i="2"/>
  <c r="G73" i="2"/>
  <c r="H73" i="2"/>
  <c r="I73" i="2"/>
  <c r="G74" i="2"/>
  <c r="H74" i="2"/>
  <c r="I74" i="2"/>
  <c r="G75" i="2"/>
  <c r="H75" i="2"/>
  <c r="I75" i="2"/>
  <c r="G76" i="2"/>
  <c r="H76" i="2"/>
  <c r="I76" i="2"/>
  <c r="G77" i="2"/>
  <c r="H77" i="2"/>
  <c r="I77" i="2"/>
  <c r="G78" i="2"/>
  <c r="H78" i="2"/>
  <c r="I78" i="2"/>
  <c r="G79" i="2"/>
  <c r="H79" i="2"/>
  <c r="I79" i="2"/>
  <c r="G80" i="2"/>
  <c r="H80" i="2"/>
  <c r="I80" i="2"/>
  <c r="G81" i="2"/>
  <c r="H81" i="2"/>
  <c r="I81" i="2"/>
  <c r="G82" i="2"/>
  <c r="H82" i="2"/>
  <c r="I82" i="2"/>
  <c r="G83" i="2"/>
  <c r="H83" i="2"/>
  <c r="I83" i="2"/>
  <c r="G84" i="2"/>
  <c r="H84" i="2"/>
  <c r="I84" i="2"/>
  <c r="G85" i="2"/>
  <c r="H85" i="2"/>
  <c r="I85" i="2"/>
  <c r="G86" i="2"/>
  <c r="H86" i="2"/>
  <c r="I86" i="2"/>
  <c r="G87" i="2"/>
  <c r="H87" i="2"/>
  <c r="I87" i="2"/>
  <c r="G88" i="2"/>
  <c r="H88" i="2"/>
  <c r="I88" i="2"/>
  <c r="G89" i="2"/>
  <c r="H89" i="2"/>
  <c r="I89" i="2"/>
  <c r="G90" i="2"/>
  <c r="I67" i="2"/>
  <c r="H67" i="2"/>
  <c r="E57" i="2"/>
  <c r="G57" i="2"/>
  <c r="F57" i="2"/>
  <c r="E56" i="2"/>
  <c r="G56" i="2"/>
  <c r="F56" i="2"/>
  <c r="E55" i="2"/>
  <c r="G55" i="2"/>
  <c r="F55" i="2"/>
  <c r="E54" i="2"/>
  <c r="G54" i="2"/>
  <c r="F54" i="2"/>
  <c r="E53" i="2"/>
  <c r="G53" i="2"/>
  <c r="F53" i="2"/>
  <c r="E52" i="2"/>
  <c r="G52" i="2"/>
  <c r="F52" i="2"/>
  <c r="E51" i="2"/>
  <c r="G51" i="2"/>
  <c r="F51" i="2"/>
  <c r="E50" i="2"/>
  <c r="G50" i="2"/>
  <c r="F50" i="2"/>
  <c r="E49" i="2"/>
  <c r="G49" i="2"/>
  <c r="F49" i="2"/>
  <c r="E48" i="2"/>
  <c r="G48" i="2"/>
  <c r="F48" i="2"/>
  <c r="E47" i="2"/>
  <c r="G47" i="2"/>
  <c r="F47" i="2"/>
  <c r="E46" i="2"/>
  <c r="G46" i="2"/>
  <c r="F46" i="2"/>
  <c r="E45" i="2"/>
  <c r="G45" i="2"/>
  <c r="F45" i="2"/>
  <c r="E44" i="2"/>
  <c r="G44" i="2"/>
  <c r="F44" i="2"/>
  <c r="E43" i="2"/>
  <c r="G43" i="2"/>
  <c r="F43" i="2"/>
  <c r="E42" i="2"/>
  <c r="G42" i="2"/>
  <c r="F42" i="2"/>
  <c r="E41" i="2"/>
  <c r="G41" i="2"/>
  <c r="F41" i="2"/>
  <c r="E40" i="2"/>
  <c r="G40" i="2"/>
  <c r="F40" i="2"/>
  <c r="E39" i="2"/>
  <c r="G39" i="2"/>
  <c r="F39" i="2"/>
  <c r="E38" i="2"/>
  <c r="G38" i="2"/>
  <c r="F38" i="2"/>
  <c r="E34" i="2"/>
  <c r="G34" i="2"/>
  <c r="E35" i="2"/>
  <c r="G35" i="2"/>
  <c r="E36" i="2"/>
  <c r="G36" i="2"/>
  <c r="E37" i="2"/>
  <c r="G37" i="2"/>
  <c r="I37" i="2"/>
  <c r="F37" i="2"/>
  <c r="F36" i="2"/>
  <c r="F35" i="2"/>
  <c r="F34" i="2"/>
  <c r="I34" i="2"/>
  <c r="F5" i="2"/>
  <c r="G5" i="2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G4" i="2"/>
  <c r="F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E68" i="2"/>
  <c r="D69" i="2"/>
  <c r="D68" i="2"/>
  <c r="F67" i="2"/>
  <c r="D63" i="2"/>
  <c r="D62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3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5" i="2"/>
  <c r="I40" i="1"/>
  <c r="I37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44" i="1"/>
  <c r="G44" i="1"/>
  <c r="F44" i="1"/>
  <c r="D33" i="1"/>
  <c r="D50" i="1"/>
  <c r="D45" i="1"/>
  <c r="D46" i="1"/>
  <c r="D47" i="1"/>
  <c r="D48" i="1"/>
  <c r="D49" i="1"/>
  <c r="D44" i="1"/>
  <c r="I25" i="1"/>
  <c r="I21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27" i="1"/>
  <c r="G27" i="1"/>
  <c r="F27" i="1"/>
  <c r="D28" i="1"/>
  <c r="D29" i="1"/>
  <c r="D30" i="1"/>
  <c r="D31" i="1"/>
  <c r="D32" i="1"/>
  <c r="D27" i="1"/>
  <c r="I8" i="1"/>
  <c r="G6" i="1"/>
  <c r="G7" i="1"/>
  <c r="G8" i="1"/>
  <c r="G9" i="1"/>
  <c r="G10" i="1"/>
  <c r="G11" i="1"/>
  <c r="G12" i="1"/>
  <c r="G13" i="1"/>
  <c r="G14" i="1"/>
  <c r="G15" i="1"/>
  <c r="G5" i="1"/>
  <c r="F6" i="1"/>
  <c r="F7" i="1"/>
  <c r="F8" i="1"/>
  <c r="F9" i="1"/>
  <c r="F10" i="1"/>
  <c r="F11" i="1"/>
  <c r="F12" i="1"/>
  <c r="F13" i="1"/>
  <c r="F14" i="1"/>
  <c r="F15" i="1"/>
  <c r="F5" i="1"/>
  <c r="E6" i="1"/>
  <c r="E7" i="1"/>
  <c r="E8" i="1"/>
  <c r="E9" i="1"/>
  <c r="E10" i="1"/>
  <c r="E11" i="1"/>
  <c r="E12" i="1"/>
  <c r="E13" i="1"/>
  <c r="E14" i="1"/>
  <c r="E15" i="1"/>
  <c r="E5" i="1"/>
  <c r="D6" i="1"/>
  <c r="D7" i="1"/>
  <c r="D8" i="1"/>
  <c r="D9" i="1"/>
  <c r="D10" i="1"/>
  <c r="D11" i="1"/>
  <c r="D12" i="1"/>
  <c r="D13" i="1"/>
  <c r="D14" i="1"/>
  <c r="D15" i="1"/>
  <c r="D16" i="1"/>
  <c r="D5" i="1"/>
</calcChain>
</file>

<file path=xl/sharedStrings.xml><?xml version="1.0" encoding="utf-8"?>
<sst xmlns="http://schemas.openxmlformats.org/spreadsheetml/2006/main" count="237" uniqueCount="88">
  <si>
    <t xml:space="preserve">Problem #1: </t>
  </si>
  <si>
    <t>Month</t>
  </si>
  <si>
    <t>Sales (000 units)</t>
  </si>
  <si>
    <t>March</t>
  </si>
  <si>
    <t>February</t>
  </si>
  <si>
    <t>January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</si>
  <si>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</si>
  <si>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</si>
  <si>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</si>
  <si>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</si>
  <si>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</si>
  <si>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</si>
  <si>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</si>
  <si>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</si>
  <si>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</si>
  <si>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Problem #2</t>
  </si>
  <si>
    <t>Week</t>
  </si>
  <si>
    <t>Calls</t>
  </si>
  <si>
    <t>Exp Sm</t>
  </si>
  <si>
    <t>Problem #3</t>
  </si>
  <si>
    <t>Year</t>
  </si>
  <si>
    <t># of Tourists</t>
  </si>
  <si>
    <t xml:space="preserve">Ridership </t>
  </si>
  <si>
    <t>Problem #4</t>
  </si>
  <si>
    <t>Occupancy</t>
  </si>
  <si>
    <t xml:space="preserve">June </t>
  </si>
  <si>
    <t xml:space="preserve">December </t>
  </si>
  <si>
    <t>Naïve Approach</t>
  </si>
  <si>
    <t>6 Mnth Moving Avg</t>
  </si>
  <si>
    <t xml:space="preserve">January </t>
  </si>
  <si>
    <t xml:space="preserve">Forecast </t>
  </si>
  <si>
    <t>Error</t>
  </si>
  <si>
    <t>Abs Error</t>
  </si>
  <si>
    <t>Sq Error</t>
  </si>
  <si>
    <t>MAD</t>
  </si>
  <si>
    <t>MSE</t>
  </si>
  <si>
    <t>Forecast</t>
  </si>
  <si>
    <t>C) Naïve approach is best because it has the lowest MSE and MAD.</t>
  </si>
  <si>
    <t>Alpha = 0.2</t>
  </si>
  <si>
    <t>Alpha = 0.6</t>
  </si>
  <si>
    <t>Part B</t>
  </si>
  <si>
    <t>Part A</t>
  </si>
  <si>
    <t>Part C</t>
  </si>
  <si>
    <t xml:space="preserve">Actual </t>
  </si>
  <si>
    <t>Alpha = 0.6 provides a better forecast as it has a lower error for this period. The error shows the accuracy of the forecast.</t>
  </si>
  <si>
    <t>Part D</t>
  </si>
  <si>
    <t>Trend</t>
  </si>
  <si>
    <t>FIT</t>
  </si>
  <si>
    <t xml:space="preserve">Sq Error </t>
  </si>
  <si>
    <t xml:space="preserve">Error </t>
  </si>
  <si>
    <t>Part E</t>
  </si>
  <si>
    <t>Dbl Exp Smth</t>
  </si>
  <si>
    <t>In per 25 double exponential smoothing is better than both A and B.</t>
  </si>
  <si>
    <t xml:space="preserve">Changing alpha values: would probably improve if we increased the value of alpha and beta. </t>
  </si>
  <si>
    <t>Part A)</t>
  </si>
  <si>
    <t xml:space="preserve">Because there is a definite slope in the data we want to use a model that encorporates a trend component. The best options would be regression or double exponential smoothing. </t>
  </si>
  <si>
    <t xml:space="preserve">Part B) </t>
  </si>
  <si>
    <t xml:space="preserve">Regression Equation </t>
  </si>
  <si>
    <t xml:space="preserve">Ridership = 0.506+0.159*tourists </t>
  </si>
  <si>
    <t xml:space="preserve">Ridership at 10 million tourists </t>
  </si>
  <si>
    <t>Therefore if 10 million people visit London the ridership would be 2.096 million.</t>
  </si>
  <si>
    <t>Part C)</t>
  </si>
  <si>
    <t>Ridership at 0 tourists woulld = 0.506</t>
  </si>
  <si>
    <t>You wouldn't place confidence there being 0 tourists because it is not realistc. There has never been 0 tourists.</t>
  </si>
  <si>
    <t xml:space="preserve">Part D) </t>
  </si>
  <si>
    <t>SE = 0.40736</t>
  </si>
  <si>
    <t>CorCoef = 0.9165</t>
  </si>
  <si>
    <t>Coef of Deter = 0.84</t>
  </si>
  <si>
    <t>Period</t>
  </si>
  <si>
    <t xml:space="preserve">Part A) </t>
  </si>
  <si>
    <t xml:space="preserve">We would recommend multiplicative decomposition because we can see from the graph that the data has a seasonal component. </t>
  </si>
  <si>
    <t>Actual</t>
  </si>
  <si>
    <t>Moving Avg</t>
  </si>
  <si>
    <t>Cnt Moving Avg</t>
  </si>
  <si>
    <t>S*R</t>
  </si>
  <si>
    <t>Seasonal Index</t>
  </si>
  <si>
    <t>Adjsted S</t>
  </si>
  <si>
    <t>Adjusted S</t>
  </si>
  <si>
    <t>Highest seasons are June through Septemeber and December. This appears to be a leisure hotel.</t>
  </si>
  <si>
    <t>Des Demand</t>
  </si>
  <si>
    <t xml:space="preserve">Trend </t>
  </si>
  <si>
    <t>=</t>
  </si>
  <si>
    <t xml:space="preserve">6 Mnth Weight Avg </t>
  </si>
  <si>
    <t xml:space="preserve">Month </t>
  </si>
  <si>
    <t>SQ Error</t>
  </si>
  <si>
    <t>SD</t>
  </si>
  <si>
    <t>First half MSE</t>
  </si>
  <si>
    <t>Second half MSE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</si>
</sst>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/>
    <xf numFmtId="0" fontId="1" fillId="0" borderId="4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1" xfId="0" applyBorder="1"/>
    <xf numFmtId="0" fontId="1" fillId="0" borderId="7" xfId="0" applyFont="1" applyBorder="1"/>
    <xf numFmtId="0" fontId="0" fillId="0" borderId="13" xfId="0" applyBorder="1"/>
    <xf numFmtId="0" fontId="0" fillId="0" borderId="5" xfId="0" applyFill="1" applyBorder="1"/>
    <xf numFmtId="0" fontId="0" fillId="2" borderId="0" xfId="0" applyFill="1"/>
    <xf numFmtId="0" fontId="0" fillId="0" borderId="2" xfId="0" applyFill="1" applyBorder="1"/>
    <xf numFmtId="164" fontId="0" fillId="0" borderId="0" xfId="0" applyNumberFormat="1"/>
    <xf numFmtId="0" fontId="0" fillId="0" borderId="0" xfId="0" applyBorder="1"/>
    <xf numFmtId="0" fontId="0" fillId="0" borderId="6" xfId="0" applyFill="1" applyBorder="1"/>
    <xf numFmtId="0" fontId="0" fillId="0" borderId="14" xfId="0" applyBorder="1"/>
    <xf numFmtId="0" fontId="1" fillId="0" borderId="11" xfId="0" applyFont="1" applyBorder="1"/>
    <xf numFmtId="0" fontId="1" fillId="0" borderId="1" xfId="0" applyFont="1" applyFill="1" applyBorder="1"/>
    <xf numFmtId="0" fontId="0" fillId="0" borderId="0" xfId="0" applyFont="1" applyFill="1" applyBorder="1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761458880139982"/>
          <c:y val="0.185365853658537"/>
          <c:w val="0.594907261592301"/>
          <c:h val="0.596470776518789"/>
        </c:manualLayout>
      </c:layout>
      <c:lineChart>
        <c:grouping val="standard"/>
        <c:varyColors val="0"/>
        <c:ser>
          <c:idx val="0"/>
          <c:order val="0"/>
          <c:tx>
            <c:strRef>
              <c:f>'Problem 1'!$C$3</c:f>
              <c:strCache>
                <c:ptCount val="1"/>
                <c:pt idx="0">
                  <c:v>Sales (000 units)</c:v>
                </c:pt>
              </c:strCache>
            </c:strRef>
          </c:tx>
          <c:marker>
            <c:symbol val="none"/>
          </c:marker>
          <c:cat>
            <c:strRef>
              <c:f>'Problem 1'!$B$4:$B$15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'Problem 1'!$C$4:$C$15</c:f>
              <c:numCache>
                <c:formatCode>General</c:formatCode>
                <c:ptCount val="12"/>
                <c:pt idx="0">
                  <c:v>20.0</c:v>
                </c:pt>
                <c:pt idx="1">
                  <c:v>21.0</c:v>
                </c:pt>
                <c:pt idx="2">
                  <c:v>15.0</c:v>
                </c:pt>
                <c:pt idx="3">
                  <c:v>14.0</c:v>
                </c:pt>
                <c:pt idx="4">
                  <c:v>13.0</c:v>
                </c:pt>
                <c:pt idx="5">
                  <c:v>16.0</c:v>
                </c:pt>
                <c:pt idx="6">
                  <c:v>17.0</c:v>
                </c:pt>
                <c:pt idx="7">
                  <c:v>18.0</c:v>
                </c:pt>
                <c:pt idx="8">
                  <c:v>20.0</c:v>
                </c:pt>
                <c:pt idx="9">
                  <c:v>20.0</c:v>
                </c:pt>
                <c:pt idx="10">
                  <c:v>21.0</c:v>
                </c:pt>
                <c:pt idx="11">
                  <c:v>23.0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905688"/>
        <c:axId val="507979352"/>
      </c:lineChart>
      <c:catAx>
        <c:axId val="507905688"/>
        <c:scaling>
          <c:orientation val="minMax"/>
        </c:scaling>
        <c:delete val="0"/>
        <c:axPos val="b"/>
        <c:majorTickMark val="out"/>
        <c:minorTickMark val="none"/>
        <c:tickLblPos val="nextTo"/>
        <c:crossAx val="507979352"/>
        <c:crosses val="autoZero"/>
        <c:auto val="1"/>
        <c:lblAlgn val="ctr"/>
        <c:lblOffset val="100"/>
        <c:noMultiLvlLbl val="0"/>
      </c:catAx>
      <c:valAx>
        <c:axId val="507979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07905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'Problem 4'!$D$20:$D$21</c:f>
              <c:strCache>
                <c:ptCount val="1"/>
                <c:pt idx="0">
                  <c:v>Actual  Actual</c:v>
                </c:pt>
              </c:strCache>
            </c:strRef>
          </c:tx>
          <c:marker>
            <c:symbol val="none"/>
          </c:marker>
          <c:cat>
            <c:multiLvlStrRef>
              <c:f>'Problem 4'!$A$22:$C$57</c:f>
              <c:multiLvlStrCache>
                <c:ptCount val="36"/>
                <c:lvl>
                  <c:pt idx="0">
                    <c:v>January</c:v>
                  </c:pt>
                  <c:pt idx="1">
                    <c:v>February</c:v>
                  </c:pt>
                  <c:pt idx="2">
                    <c:v>March</c:v>
                  </c:pt>
                  <c:pt idx="3">
                    <c:v>April</c:v>
                  </c:pt>
                  <c:pt idx="4">
                    <c:v>May</c:v>
                  </c:pt>
                  <c:pt idx="5">
                    <c:v>June </c:v>
                  </c:pt>
                  <c:pt idx="6">
                    <c:v>July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October</c:v>
                  </c:pt>
                  <c:pt idx="10">
                    <c:v>November</c:v>
                  </c:pt>
                  <c:pt idx="11">
                    <c:v>December </c:v>
                  </c:pt>
                  <c:pt idx="12">
                    <c:v>January</c:v>
                  </c:pt>
                  <c:pt idx="13">
                    <c:v>February</c:v>
                  </c:pt>
                  <c:pt idx="14">
                    <c:v>March</c:v>
                  </c:pt>
                  <c:pt idx="15">
                    <c:v>April</c:v>
                  </c:pt>
                  <c:pt idx="16">
                    <c:v>May</c:v>
                  </c:pt>
                  <c:pt idx="17">
                    <c:v>June </c:v>
                  </c:pt>
                  <c:pt idx="18">
                    <c:v>July</c:v>
                  </c:pt>
                  <c:pt idx="19">
                    <c:v>August</c:v>
                  </c:pt>
                  <c:pt idx="20">
                    <c:v>September</c:v>
                  </c:pt>
                  <c:pt idx="21">
                    <c:v>October</c:v>
                  </c:pt>
                  <c:pt idx="22">
                    <c:v>November</c:v>
                  </c:pt>
                  <c:pt idx="23">
                    <c:v>December </c:v>
                  </c:pt>
                  <c:pt idx="24">
                    <c:v>January</c:v>
                  </c:pt>
                  <c:pt idx="25">
                    <c:v>February</c:v>
                  </c:pt>
                  <c:pt idx="26">
                    <c:v>March</c:v>
                  </c:pt>
                  <c:pt idx="27">
                    <c:v>April</c:v>
                  </c:pt>
                  <c:pt idx="28">
                    <c:v>May</c:v>
                  </c:pt>
                  <c:pt idx="29">
                    <c:v>June </c:v>
                  </c:pt>
                  <c:pt idx="30">
                    <c:v>July</c:v>
                  </c:pt>
                  <c:pt idx="31">
                    <c:v>August</c:v>
                  </c:pt>
                  <c:pt idx="32">
                    <c:v>September</c:v>
                  </c:pt>
                  <c:pt idx="33">
                    <c:v>October</c:v>
                  </c:pt>
                  <c:pt idx="34">
                    <c:v>November</c:v>
                  </c:pt>
                  <c:pt idx="35">
                    <c:v>December </c:v>
                  </c:pt>
                </c:lvl>
                <c:lvl>
                  <c:pt idx="0">
                    <c:v>2010</c:v>
                  </c:pt>
                  <c:pt idx="1">
                    <c:v>2010</c:v>
                  </c:pt>
                  <c:pt idx="2">
                    <c:v>2010</c:v>
                  </c:pt>
                  <c:pt idx="3">
                    <c:v>2010</c:v>
                  </c:pt>
                  <c:pt idx="4">
                    <c:v>2010</c:v>
                  </c:pt>
                  <c:pt idx="5">
                    <c:v>2010</c:v>
                  </c:pt>
                  <c:pt idx="6">
                    <c:v>2010</c:v>
                  </c:pt>
                  <c:pt idx="7">
                    <c:v>2010</c:v>
                  </c:pt>
                  <c:pt idx="8">
                    <c:v>2010</c:v>
                  </c:pt>
                  <c:pt idx="9">
                    <c:v>2010</c:v>
                  </c:pt>
                  <c:pt idx="10">
                    <c:v>2010</c:v>
                  </c:pt>
                  <c:pt idx="11">
                    <c:v>2010</c:v>
                  </c:pt>
                  <c:pt idx="12">
                    <c:v>2011</c:v>
                  </c:pt>
                  <c:pt idx="13">
                    <c:v>2011</c:v>
                  </c:pt>
                  <c:pt idx="14">
                    <c:v>2011</c:v>
                  </c:pt>
                  <c:pt idx="15">
                    <c:v>2011</c:v>
                  </c:pt>
                  <c:pt idx="16">
                    <c:v>2011</c:v>
                  </c:pt>
                  <c:pt idx="17">
                    <c:v>2011</c:v>
                  </c:pt>
                  <c:pt idx="18">
                    <c:v>2011</c:v>
                  </c:pt>
                  <c:pt idx="19">
                    <c:v>2011</c:v>
                  </c:pt>
                  <c:pt idx="20">
                    <c:v>2011</c:v>
                  </c:pt>
                  <c:pt idx="21">
                    <c:v>2011</c:v>
                  </c:pt>
                  <c:pt idx="22">
                    <c:v>2011</c:v>
                  </c:pt>
                  <c:pt idx="23">
                    <c:v>2011</c:v>
                  </c:pt>
                  <c:pt idx="24">
                    <c:v>2012</c:v>
                  </c:pt>
                  <c:pt idx="25">
                    <c:v>2012</c:v>
                  </c:pt>
                  <c:pt idx="26">
                    <c:v>2012</c:v>
                  </c:pt>
                  <c:pt idx="27">
                    <c:v>2012</c:v>
                  </c:pt>
                  <c:pt idx="28">
                    <c:v>2012</c:v>
                  </c:pt>
                  <c:pt idx="29">
                    <c:v>2012</c:v>
                  </c:pt>
                  <c:pt idx="30">
                    <c:v>2012</c:v>
                  </c:pt>
                  <c:pt idx="31">
                    <c:v>2012</c:v>
                  </c:pt>
                  <c:pt idx="32">
                    <c:v>2012</c:v>
                  </c:pt>
                  <c:pt idx="33">
                    <c:v>2012</c:v>
                  </c:pt>
                  <c:pt idx="34">
                    <c:v>2012</c:v>
                  </c:pt>
                  <c:pt idx="35">
                    <c:v>2012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</c:lvl>
              </c:multiLvlStrCache>
            </c:multiLvlStrRef>
          </c:cat>
          <c:val>
            <c:numRef>
              <c:f>'Problem 4'!$D$22:$D$57</c:f>
              <c:numCache>
                <c:formatCode>General</c:formatCode>
                <c:ptCount val="36"/>
                <c:pt idx="0">
                  <c:v>30.0</c:v>
                </c:pt>
                <c:pt idx="1">
                  <c:v>35.0</c:v>
                </c:pt>
                <c:pt idx="2">
                  <c:v>42.0</c:v>
                </c:pt>
                <c:pt idx="3">
                  <c:v>44.0</c:v>
                </c:pt>
                <c:pt idx="4">
                  <c:v>57.0</c:v>
                </c:pt>
                <c:pt idx="5">
                  <c:v>66.0</c:v>
                </c:pt>
                <c:pt idx="6">
                  <c:v>84.0</c:v>
                </c:pt>
                <c:pt idx="7">
                  <c:v>79.0</c:v>
                </c:pt>
                <c:pt idx="8">
                  <c:v>58.0</c:v>
                </c:pt>
                <c:pt idx="9">
                  <c:v>44.0</c:v>
                </c:pt>
                <c:pt idx="10">
                  <c:v>32.0</c:v>
                </c:pt>
                <c:pt idx="11">
                  <c:v>65.0</c:v>
                </c:pt>
                <c:pt idx="12">
                  <c:v>42.0</c:v>
                </c:pt>
                <c:pt idx="13">
                  <c:v>44.0</c:v>
                </c:pt>
                <c:pt idx="14">
                  <c:v>49.0</c:v>
                </c:pt>
                <c:pt idx="15">
                  <c:v>40.0</c:v>
                </c:pt>
                <c:pt idx="16">
                  <c:v>51.0</c:v>
                </c:pt>
                <c:pt idx="17">
                  <c:v>74.0</c:v>
                </c:pt>
                <c:pt idx="18">
                  <c:v>96.0</c:v>
                </c:pt>
                <c:pt idx="19">
                  <c:v>88.0</c:v>
                </c:pt>
                <c:pt idx="20">
                  <c:v>63.0</c:v>
                </c:pt>
                <c:pt idx="21">
                  <c:v>50.0</c:v>
                </c:pt>
                <c:pt idx="22">
                  <c:v>46.0</c:v>
                </c:pt>
                <c:pt idx="23">
                  <c:v>60.0</c:v>
                </c:pt>
                <c:pt idx="24">
                  <c:v>40.0</c:v>
                </c:pt>
                <c:pt idx="25">
                  <c:v>49.0</c:v>
                </c:pt>
                <c:pt idx="26">
                  <c:v>50.0</c:v>
                </c:pt>
                <c:pt idx="27">
                  <c:v>46.0</c:v>
                </c:pt>
                <c:pt idx="28">
                  <c:v>61.0</c:v>
                </c:pt>
                <c:pt idx="29">
                  <c:v>69.0</c:v>
                </c:pt>
                <c:pt idx="30">
                  <c:v>93.0</c:v>
                </c:pt>
                <c:pt idx="31">
                  <c:v>91.0</c:v>
                </c:pt>
                <c:pt idx="32">
                  <c:v>74.0</c:v>
                </c:pt>
                <c:pt idx="33">
                  <c:v>66.0</c:v>
                </c:pt>
                <c:pt idx="34">
                  <c:v>34.0</c:v>
                </c:pt>
                <c:pt idx="35">
                  <c:v>65.0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0008"/>
        <c:axId val="6633000"/>
      </c:lineChart>
      <c:catAx>
        <c:axId val="6630008"/>
        <c:scaling>
          <c:orientation val="minMax"/>
        </c:scaling>
        <c:delete val="0"/>
        <c:axPos val="b"/>
        <c:majorTickMark val="out"/>
        <c:minorTickMark val="none"/>
        <c:tickLblPos val="nextTo"/>
        <c:crossAx val="6633000"/>
        <c:crosses val="autoZero"/>
        <c:auto val="1"/>
        <c:lblAlgn val="ctr"/>
        <c:lblOffset val="100"/>
        <c:noMultiLvlLbl val="0"/>
      </c:catAx>
      <c:valAx>
        <c:axId val="6633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630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749300</xdr:colOff>
      <xdr:row>0</xdr:row>
      <xdr:rowOff>0</xdr:rowOff>
    </xdr:from>
    <xdr:to>
      <xdr:col>18</xdr:col>
      <xdr:colOff>368300</xdr:colOff>
      <xdr:row>16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84</xdr:row>
      <xdr:rowOff>12700</xdr:rowOff>
    </xdr:from>
    <xdr:to>
      <xdr:col>10</xdr:col>
      <xdr:colOff>406400</xdr:colOff>
      <xdr:row>106</xdr:row>
      <xdr:rowOff>177800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35" workbookViewId="0">
      <selection activeCell="D50" sqref="D50"/>
    </sheetView>
  </sheetViews>
  <sheetFormatPr baseColWidth="10" defaultRowHeight="15" x14ac:dyDescent="0"/>
  <cols>
    <col min="3" max="3" width="14.83203125" bestFit="1" customWidth="1"/>
  </cols>
  <sheetData>
    <row r="1" spans="1:9">
      <c r="A1" s="1" t="s">
        <v>0</v>
      </c>
    </row>
    <row r="2" spans="1:9">
      <c r="B2" s="12" t="s">
        <v>27</v>
      </c>
      <c r="C2" s="13"/>
      <c r="D2" s="13"/>
      <c r="E2" s="13"/>
      <c r="F2" s="13"/>
      <c r="G2" s="14"/>
    </row>
    <row r="3" spans="1:9">
      <c r="A3" s="1"/>
      <c r="B3" s="6" t="s">
        <v>1</v>
      </c>
      <c r="C3" s="7" t="s">
        <v>2</v>
      </c>
      <c r="D3" s="15" t="s">
        <v>30</v>
      </c>
      <c r="E3" s="26" t="s">
        <v>31</v>
      </c>
      <c r="F3" s="26" t="s">
        <v>32</v>
      </c>
      <c r="G3" s="26" t="s">
        <v>33</v>
      </c>
      <c r="I3" s="27" t="s">
        <v>34</v>
      </c>
    </row>
    <row r="4" spans="1:9">
      <c r="B4" s="4" t="s">
        <v>5</v>
      </c>
      <c r="C4" s="2">
        <v>20</v>
      </c>
      <c r="D4" s="17"/>
      <c r="E4" s="17"/>
      <c r="F4" s="17"/>
      <c r="G4" s="17"/>
      <c r="I4">
        <f>AVERAGE(F5:F15)</f>
        <v>1.7272727272727273</v>
      </c>
    </row>
    <row r="5" spans="1:9">
      <c r="B5" s="4" t="s">
        <v>4</v>
      </c>
      <c r="C5" s="2">
        <v>21</v>
      </c>
      <c r="D5" s="4">
        <f>C4</f>
        <v>20</v>
      </c>
      <c r="E5" s="4">
        <f>C5-D5</f>
        <v>1</v>
      </c>
      <c r="F5" s="4">
        <f>ABS(E5)</f>
        <v>1</v>
      </c>
      <c r="G5" s="4">
        <f>E5^2</f>
        <v>1</v>
      </c>
    </row>
    <row r="6" spans="1:9">
      <c r="B6" s="4" t="s">
        <v>3</v>
      </c>
      <c r="C6" s="2">
        <v>15</v>
      </c>
      <c r="D6" s="4">
        <f t="shared" ref="D6:D16" si="0">C5</f>
        <v>21</v>
      </c>
      <c r="E6" s="4">
        <f t="shared" ref="E6:E15" si="1">C6-D6</f>
        <v>-6</v>
      </c>
      <c r="F6" s="4">
        <f t="shared" ref="F6:F15" si="2">ABS(E6)</f>
        <v>6</v>
      </c>
      <c r="G6" s="4">
        <f t="shared" ref="G6:G15" si="3">E6^2</f>
        <v>36</v>
      </c>
    </row>
    <row r="7" spans="1:9">
      <c r="B7" s="4" t="s">
        <v>6</v>
      </c>
      <c r="C7" s="2">
        <v>14</v>
      </c>
      <c r="D7" s="4">
        <f t="shared" si="0"/>
        <v>15</v>
      </c>
      <c r="E7" s="4">
        <f t="shared" si="1"/>
        <v>-1</v>
      </c>
      <c r="F7" s="4">
        <f t="shared" si="2"/>
        <v>1</v>
      </c>
      <c r="G7" s="4">
        <f t="shared" si="3"/>
        <v>1</v>
      </c>
      <c r="I7" t="s">
        <v>35</v>
      </c>
    </row>
    <row r="8" spans="1:9">
      <c r="B8" s="4" t="s">
        <v>7</v>
      </c>
      <c r="C8" s="2">
        <v>13</v>
      </c>
      <c r="D8" s="4">
        <f t="shared" si="0"/>
        <v>14</v>
      </c>
      <c r="E8" s="4">
        <f t="shared" si="1"/>
        <v>-1</v>
      </c>
      <c r="F8" s="4">
        <f t="shared" si="2"/>
        <v>1</v>
      </c>
      <c r="G8" s="4">
        <f t="shared" si="3"/>
        <v>1</v>
      </c>
      <c r="I8">
        <f>AVERAGE(G5:G15)</f>
        <v>5.3636363636363633</v>
      </c>
    </row>
    <row r="9" spans="1:9">
      <c r="B9" s="4" t="s">
        <v>8</v>
      </c>
      <c r="C9" s="2">
        <v>16</v>
      </c>
      <c r="D9" s="4">
        <f t="shared" si="0"/>
        <v>13</v>
      </c>
      <c r="E9" s="4">
        <f t="shared" si="1"/>
        <v>3</v>
      </c>
      <c r="F9" s="4">
        <f t="shared" si="2"/>
        <v>3</v>
      </c>
      <c r="G9" s="4">
        <f t="shared" si="3"/>
        <v>9</v>
      </c>
    </row>
    <row r="10" spans="1:9">
      <c r="B10" s="4" t="s">
        <v>9</v>
      </c>
      <c r="C10" s="2">
        <v>17</v>
      </c>
      <c r="D10" s="4">
        <f t="shared" si="0"/>
        <v>16</v>
      </c>
      <c r="E10" s="4">
        <f t="shared" si="1"/>
        <v>1</v>
      </c>
      <c r="F10" s="4">
        <f t="shared" si="2"/>
        <v>1</v>
      </c>
      <c r="G10" s="4">
        <f t="shared" si="3"/>
        <v>1</v>
      </c>
    </row>
    <row r="11" spans="1:9">
      <c r="B11" s="4" t="s">
        <v>10</v>
      </c>
      <c r="C11" s="2">
        <v>18</v>
      </c>
      <c r="D11" s="4">
        <f t="shared" si="0"/>
        <v>17</v>
      </c>
      <c r="E11" s="4">
        <f t="shared" si="1"/>
        <v>1</v>
      </c>
      <c r="F11" s="4">
        <f t="shared" si="2"/>
        <v>1</v>
      </c>
      <c r="G11" s="4">
        <f t="shared" si="3"/>
        <v>1</v>
      </c>
    </row>
    <row r="12" spans="1:9">
      <c r="B12" s="4" t="s">
        <v>11</v>
      </c>
      <c r="C12" s="2">
        <v>20</v>
      </c>
      <c r="D12" s="4">
        <f t="shared" si="0"/>
        <v>18</v>
      </c>
      <c r="E12" s="4">
        <f t="shared" si="1"/>
        <v>2</v>
      </c>
      <c r="F12" s="4">
        <f t="shared" si="2"/>
        <v>2</v>
      </c>
      <c r="G12" s="4">
        <f t="shared" si="3"/>
        <v>4</v>
      </c>
    </row>
    <row r="13" spans="1:9">
      <c r="B13" s="4" t="s">
        <v>12</v>
      </c>
      <c r="C13" s="2">
        <v>20</v>
      </c>
      <c r="D13" s="4">
        <f t="shared" si="0"/>
        <v>20</v>
      </c>
      <c r="E13" s="4">
        <f t="shared" si="1"/>
        <v>0</v>
      </c>
      <c r="F13" s="4">
        <f t="shared" si="2"/>
        <v>0</v>
      </c>
      <c r="G13" s="4">
        <f t="shared" si="3"/>
        <v>0</v>
      </c>
    </row>
    <row r="14" spans="1:9">
      <c r="B14" s="4" t="s">
        <v>13</v>
      </c>
      <c r="C14" s="2">
        <v>21</v>
      </c>
      <c r="D14" s="4">
        <f t="shared" si="0"/>
        <v>20</v>
      </c>
      <c r="E14" s="4">
        <f t="shared" si="1"/>
        <v>1</v>
      </c>
      <c r="F14" s="4">
        <f t="shared" si="2"/>
        <v>1</v>
      </c>
      <c r="G14" s="4">
        <f t="shared" si="3"/>
        <v>1</v>
      </c>
    </row>
    <row r="15" spans="1:9">
      <c r="B15" s="4" t="s">
        <v>14</v>
      </c>
      <c r="C15" s="2">
        <v>23</v>
      </c>
      <c r="D15" s="4">
        <f t="shared" si="0"/>
        <v>21</v>
      </c>
      <c r="E15" s="4">
        <f t="shared" si="1"/>
        <v>2</v>
      </c>
      <c r="F15" s="4">
        <f t="shared" si="2"/>
        <v>2</v>
      </c>
      <c r="G15" s="4">
        <f t="shared" si="3"/>
        <v>4</v>
      </c>
    </row>
    <row r="16" spans="1:9">
      <c r="B16" s="23" t="s">
        <v>29</v>
      </c>
      <c r="C16" s="5"/>
      <c r="D16" s="3">
        <f t="shared" si="0"/>
        <v>23</v>
      </c>
      <c r="E16" s="5"/>
      <c r="F16" s="5"/>
      <c r="G16" s="5"/>
    </row>
    <row r="17" spans="2:9">
      <c r="B17" s="22"/>
      <c r="C17" s="9"/>
    </row>
    <row r="19" spans="2:9">
      <c r="B19" s="25" t="s">
        <v>28</v>
      </c>
      <c r="C19" s="13"/>
      <c r="D19" s="13"/>
      <c r="E19" s="13"/>
      <c r="F19" s="13"/>
      <c r="G19" s="14"/>
    </row>
    <row r="20" spans="2:9">
      <c r="B20" s="6" t="s">
        <v>1</v>
      </c>
      <c r="C20" s="6" t="s">
        <v>2</v>
      </c>
      <c r="D20" s="15" t="s">
        <v>36</v>
      </c>
      <c r="E20" s="15" t="s">
        <v>31</v>
      </c>
      <c r="F20" s="15" t="s">
        <v>32</v>
      </c>
      <c r="G20" s="14" t="s">
        <v>33</v>
      </c>
      <c r="I20" s="15" t="s">
        <v>34</v>
      </c>
    </row>
    <row r="21" spans="2:9">
      <c r="B21" s="4" t="s">
        <v>5</v>
      </c>
      <c r="C21" s="4">
        <v>20</v>
      </c>
      <c r="D21" s="22"/>
      <c r="E21" s="22"/>
      <c r="F21" s="22"/>
      <c r="G21" s="2"/>
      <c r="I21" s="5">
        <f>AVERAGE(F27:F32)</f>
        <v>3.1111111111111112</v>
      </c>
    </row>
    <row r="22" spans="2:9">
      <c r="B22" s="4" t="s">
        <v>4</v>
      </c>
      <c r="C22" s="4">
        <v>21</v>
      </c>
      <c r="D22" s="22"/>
      <c r="E22" s="22"/>
      <c r="F22" s="22"/>
      <c r="G22" s="2"/>
    </row>
    <row r="23" spans="2:9">
      <c r="B23" s="4" t="s">
        <v>3</v>
      </c>
      <c r="C23" s="4">
        <v>15</v>
      </c>
      <c r="D23" s="22"/>
      <c r="E23" s="22"/>
      <c r="F23" s="22"/>
      <c r="G23" s="2"/>
    </row>
    <row r="24" spans="2:9">
      <c r="B24" s="4" t="s">
        <v>6</v>
      </c>
      <c r="C24" s="4">
        <v>14</v>
      </c>
      <c r="D24" s="22"/>
      <c r="E24" s="22"/>
      <c r="F24" s="22"/>
      <c r="G24" s="2"/>
      <c r="I24" s="15" t="s">
        <v>35</v>
      </c>
    </row>
    <row r="25" spans="2:9">
      <c r="B25" s="4" t="s">
        <v>7</v>
      </c>
      <c r="C25" s="4">
        <v>13</v>
      </c>
      <c r="D25" s="22"/>
      <c r="E25" s="22"/>
      <c r="F25" s="22"/>
      <c r="G25" s="2"/>
      <c r="I25" s="15">
        <f>AVERAGE(G27:G32)</f>
        <v>11.694444444444448</v>
      </c>
    </row>
    <row r="26" spans="2:9">
      <c r="B26" s="4" t="s">
        <v>8</v>
      </c>
      <c r="C26" s="4">
        <v>16</v>
      </c>
      <c r="D26" s="22"/>
      <c r="E26" s="22"/>
      <c r="F26" s="22"/>
      <c r="G26" s="2"/>
    </row>
    <row r="27" spans="2:9">
      <c r="B27" s="4" t="s">
        <v>9</v>
      </c>
      <c r="C27" s="4">
        <v>17</v>
      </c>
      <c r="D27" s="22">
        <f>AVERAGE(C21:C26)</f>
        <v>16.5</v>
      </c>
      <c r="E27" s="22">
        <f t="shared" ref="E27" si="4">C27-D27</f>
        <v>0.5</v>
      </c>
      <c r="F27" s="22">
        <f t="shared" ref="F27:F32" si="5">ABS(E27)</f>
        <v>0.5</v>
      </c>
      <c r="G27" s="2">
        <f t="shared" ref="G27" si="6">E27^2</f>
        <v>0.25</v>
      </c>
    </row>
    <row r="28" spans="2:9">
      <c r="B28" s="4" t="s">
        <v>10</v>
      </c>
      <c r="C28" s="4">
        <v>18</v>
      </c>
      <c r="D28" s="22">
        <f t="shared" ref="D28:D33" si="7">AVERAGE(C22:C27)</f>
        <v>16</v>
      </c>
      <c r="E28" s="22">
        <f t="shared" ref="E28:E32" si="8">C28-D28</f>
        <v>2</v>
      </c>
      <c r="F28" s="22">
        <f t="shared" si="5"/>
        <v>2</v>
      </c>
      <c r="G28" s="2">
        <f t="shared" ref="G28:G32" si="9">E28^2</f>
        <v>4</v>
      </c>
    </row>
    <row r="29" spans="2:9">
      <c r="B29" s="4" t="s">
        <v>11</v>
      </c>
      <c r="C29" s="4">
        <v>20</v>
      </c>
      <c r="D29" s="22">
        <f t="shared" si="7"/>
        <v>15.5</v>
      </c>
      <c r="E29" s="22">
        <f t="shared" si="8"/>
        <v>4.5</v>
      </c>
      <c r="F29" s="22">
        <f t="shared" si="5"/>
        <v>4.5</v>
      </c>
      <c r="G29" s="2">
        <f t="shared" si="9"/>
        <v>20.25</v>
      </c>
    </row>
    <row r="30" spans="2:9">
      <c r="B30" s="4" t="s">
        <v>12</v>
      </c>
      <c r="C30" s="4">
        <v>20</v>
      </c>
      <c r="D30" s="22">
        <f t="shared" si="7"/>
        <v>16.333333333333332</v>
      </c>
      <c r="E30" s="22">
        <f t="shared" si="8"/>
        <v>3.6666666666666679</v>
      </c>
      <c r="F30" s="22">
        <f t="shared" si="5"/>
        <v>3.6666666666666679</v>
      </c>
      <c r="G30" s="2">
        <f t="shared" si="9"/>
        <v>13.444444444444454</v>
      </c>
    </row>
    <row r="31" spans="2:9">
      <c r="B31" s="4" t="s">
        <v>13</v>
      </c>
      <c r="C31" s="4">
        <v>21</v>
      </c>
      <c r="D31" s="22">
        <f t="shared" si="7"/>
        <v>17.333333333333332</v>
      </c>
      <c r="E31" s="22">
        <f t="shared" si="8"/>
        <v>3.6666666666666679</v>
      </c>
      <c r="F31" s="22">
        <f t="shared" si="5"/>
        <v>3.6666666666666679</v>
      </c>
      <c r="G31" s="2">
        <f t="shared" si="9"/>
        <v>13.444444444444454</v>
      </c>
    </row>
    <row r="32" spans="2:9">
      <c r="B32" s="4" t="s">
        <v>14</v>
      </c>
      <c r="C32" s="4">
        <v>23</v>
      </c>
      <c r="D32" s="22">
        <f t="shared" si="7"/>
        <v>18.666666666666668</v>
      </c>
      <c r="E32" s="22">
        <f t="shared" si="8"/>
        <v>4.3333333333333321</v>
      </c>
      <c r="F32" s="22">
        <f t="shared" si="5"/>
        <v>4.3333333333333321</v>
      </c>
      <c r="G32" s="2">
        <f t="shared" si="9"/>
        <v>18.777777777777768</v>
      </c>
    </row>
    <row r="33" spans="2:9">
      <c r="B33" s="23" t="s">
        <v>29</v>
      </c>
      <c r="C33" s="5"/>
      <c r="D33" s="24">
        <f t="shared" si="7"/>
        <v>19.833333333333332</v>
      </c>
      <c r="E33" s="24"/>
      <c r="F33" s="24"/>
      <c r="G33" s="3"/>
    </row>
    <row r="36" spans="2:9">
      <c r="B36" s="12" t="s">
        <v>82</v>
      </c>
      <c r="C36" s="13"/>
      <c r="D36" s="13"/>
      <c r="E36" s="13"/>
      <c r="F36" s="13"/>
      <c r="G36" s="14"/>
      <c r="I36" t="s">
        <v>34</v>
      </c>
    </row>
    <row r="37" spans="2:9">
      <c r="B37" s="6" t="s">
        <v>1</v>
      </c>
      <c r="C37" s="7" t="s">
        <v>2</v>
      </c>
      <c r="D37" s="12" t="s">
        <v>36</v>
      </c>
      <c r="E37" s="13" t="s">
        <v>31</v>
      </c>
      <c r="F37" s="13" t="s">
        <v>32</v>
      </c>
      <c r="G37" s="14" t="s">
        <v>33</v>
      </c>
      <c r="I37">
        <f>AVERAGE(F44:F49)</f>
        <v>2.699999999999998</v>
      </c>
    </row>
    <row r="38" spans="2:9">
      <c r="B38" s="4" t="s">
        <v>5</v>
      </c>
      <c r="C38" s="2">
        <v>20</v>
      </c>
    </row>
    <row r="39" spans="2:9">
      <c r="B39" s="4" t="s">
        <v>4</v>
      </c>
      <c r="C39" s="2">
        <v>21</v>
      </c>
      <c r="I39" t="s">
        <v>35</v>
      </c>
    </row>
    <row r="40" spans="2:9">
      <c r="B40" s="4" t="s">
        <v>3</v>
      </c>
      <c r="C40" s="2">
        <v>15</v>
      </c>
      <c r="I40">
        <f>AVERAGE(G44:G49)</f>
        <v>8.0633333333333237</v>
      </c>
    </row>
    <row r="41" spans="2:9">
      <c r="B41" s="4" t="s">
        <v>6</v>
      </c>
      <c r="C41" s="2">
        <v>14</v>
      </c>
    </row>
    <row r="42" spans="2:9">
      <c r="B42" s="4" t="s">
        <v>7</v>
      </c>
      <c r="C42" s="2">
        <v>13</v>
      </c>
    </row>
    <row r="43" spans="2:9">
      <c r="B43" s="4" t="s">
        <v>8</v>
      </c>
      <c r="C43" s="2">
        <v>16</v>
      </c>
    </row>
    <row r="44" spans="2:9">
      <c r="B44" s="4" t="s">
        <v>9</v>
      </c>
      <c r="C44" s="2">
        <v>17</v>
      </c>
      <c r="D44">
        <f>0.3*C43+0.2*C42+0.2*C41+0.1*C40+0.1*C39+0.1*C38</f>
        <v>15.8</v>
      </c>
      <c r="E44">
        <f t="shared" ref="E44" si="10">C44-D44</f>
        <v>1.1999999999999993</v>
      </c>
      <c r="F44">
        <f t="shared" ref="F44:F49" si="11">ABS(E44)</f>
        <v>1.1999999999999993</v>
      </c>
      <c r="G44">
        <f t="shared" ref="G44" si="12">E44^2</f>
        <v>1.4399999999999984</v>
      </c>
    </row>
    <row r="45" spans="2:9">
      <c r="B45" s="4" t="s">
        <v>10</v>
      </c>
      <c r="C45" s="2">
        <v>18</v>
      </c>
      <c r="D45">
        <f t="shared" ref="D45:D49" si="13">0.3*C44+0.2*C43+0.2*C42+0.1*C41+0.1*C40+0.1*C39</f>
        <v>15.9</v>
      </c>
      <c r="E45">
        <f t="shared" ref="E45:E49" si="14">C45-D45</f>
        <v>2.0999999999999996</v>
      </c>
      <c r="F45">
        <f t="shared" si="11"/>
        <v>2.0999999999999996</v>
      </c>
      <c r="G45">
        <f t="shared" ref="G45:G49" si="15">E45^2</f>
        <v>4.4099999999999984</v>
      </c>
    </row>
    <row r="46" spans="2:9">
      <c r="B46" s="4" t="s">
        <v>11</v>
      </c>
      <c r="C46" s="2">
        <v>20</v>
      </c>
      <c r="D46">
        <f t="shared" si="13"/>
        <v>16.200000000000003</v>
      </c>
      <c r="E46">
        <f t="shared" si="14"/>
        <v>3.7999999999999972</v>
      </c>
      <c r="F46">
        <f t="shared" si="11"/>
        <v>3.7999999999999972</v>
      </c>
      <c r="G46">
        <f t="shared" si="15"/>
        <v>14.439999999999978</v>
      </c>
    </row>
    <row r="47" spans="2:9">
      <c r="B47" s="4" t="s">
        <v>12</v>
      </c>
      <c r="C47" s="2">
        <v>20</v>
      </c>
      <c r="D47">
        <f t="shared" si="13"/>
        <v>17.3</v>
      </c>
      <c r="E47">
        <f t="shared" si="14"/>
        <v>2.6999999999999993</v>
      </c>
      <c r="F47">
        <f t="shared" si="11"/>
        <v>2.6999999999999993</v>
      </c>
      <c r="G47">
        <f t="shared" si="15"/>
        <v>7.2899999999999965</v>
      </c>
    </row>
    <row r="48" spans="2:9">
      <c r="B48" s="4" t="s">
        <v>13</v>
      </c>
      <c r="C48" s="2">
        <v>21</v>
      </c>
      <c r="D48">
        <f t="shared" si="13"/>
        <v>18.200000000000003</v>
      </c>
      <c r="E48">
        <f t="shared" si="14"/>
        <v>2.7999999999999972</v>
      </c>
      <c r="F48">
        <f t="shared" si="11"/>
        <v>2.7999999999999972</v>
      </c>
      <c r="G48">
        <f t="shared" si="15"/>
        <v>7.8399999999999839</v>
      </c>
    </row>
    <row r="49" spans="2:7">
      <c r="B49" s="5" t="s">
        <v>14</v>
      </c>
      <c r="C49" s="3">
        <v>23</v>
      </c>
      <c r="D49">
        <f t="shared" si="13"/>
        <v>19.400000000000002</v>
      </c>
      <c r="E49">
        <f t="shared" si="14"/>
        <v>3.5999999999999979</v>
      </c>
      <c r="F49">
        <f t="shared" si="11"/>
        <v>3.5999999999999979</v>
      </c>
      <c r="G49">
        <f t="shared" si="15"/>
        <v>12.959999999999985</v>
      </c>
    </row>
    <row r="50" spans="2:7">
      <c r="B50" s="18" t="s">
        <v>5</v>
      </c>
      <c r="D50">
        <f>0.3*C49+0.2*C48+0.2*C47+0.1*C46+0.1*C45+0.1*C44</f>
        <v>20.6</v>
      </c>
    </row>
    <row r="53" spans="2:7">
      <c r="B53" t="s">
        <v>37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opLeftCell="A61" workbookViewId="0">
      <selection activeCell="D74" sqref="D74"/>
    </sheetView>
  </sheetViews>
  <sheetFormatPr baseColWidth="10" defaultRowHeight="15" x14ac:dyDescent="0"/>
  <sheetData>
    <row r="1" spans="1:9">
      <c r="A1" s="1" t="s">
        <v>15</v>
      </c>
    </row>
    <row r="2" spans="1:9">
      <c r="A2" t="s">
        <v>41</v>
      </c>
      <c r="D2" t="s">
        <v>38</v>
      </c>
    </row>
    <row r="3" spans="1:9">
      <c r="B3" s="6" t="s">
        <v>16</v>
      </c>
      <c r="C3" s="7" t="s">
        <v>17</v>
      </c>
      <c r="D3" t="s">
        <v>18</v>
      </c>
      <c r="E3" t="s">
        <v>31</v>
      </c>
      <c r="F3" t="s">
        <v>32</v>
      </c>
      <c r="G3" t="s">
        <v>48</v>
      </c>
      <c r="I3" s="28" t="s">
        <v>34</v>
      </c>
    </row>
    <row r="4" spans="1:9">
      <c r="B4" s="4">
        <v>1</v>
      </c>
      <c r="C4" s="2">
        <v>50</v>
      </c>
      <c r="D4">
        <v>50</v>
      </c>
      <c r="E4">
        <f>C4-D4</f>
        <v>0</v>
      </c>
      <c r="F4">
        <f>ABS(E4)</f>
        <v>0</v>
      </c>
      <c r="G4">
        <f>E4^2</f>
        <v>0</v>
      </c>
      <c r="I4" s="28">
        <f>AVERAGE(F4:F27)</f>
        <v>11.767872452802784</v>
      </c>
    </row>
    <row r="5" spans="1:9">
      <c r="B5" s="4">
        <v>2</v>
      </c>
      <c r="C5" s="2">
        <v>35</v>
      </c>
      <c r="D5">
        <f>D4+0.2*(C4-D4)</f>
        <v>50</v>
      </c>
      <c r="E5">
        <f t="shared" ref="E5:E27" si="0">C5-D5</f>
        <v>-15</v>
      </c>
      <c r="F5">
        <f t="shared" ref="F5:F27" si="1">ABS(E5)</f>
        <v>15</v>
      </c>
      <c r="G5">
        <f t="shared" ref="G5:G27" si="2">E5^2</f>
        <v>225</v>
      </c>
      <c r="I5" s="28"/>
    </row>
    <row r="6" spans="1:9">
      <c r="B6" s="4">
        <v>3</v>
      </c>
      <c r="C6" s="2">
        <v>25</v>
      </c>
      <c r="D6">
        <f t="shared" ref="D6:D28" si="3">D5+0.2*(C5-D5)</f>
        <v>47</v>
      </c>
      <c r="E6">
        <f t="shared" si="0"/>
        <v>-22</v>
      </c>
      <c r="F6">
        <f t="shared" si="1"/>
        <v>22</v>
      </c>
      <c r="G6">
        <f t="shared" si="2"/>
        <v>484</v>
      </c>
      <c r="I6" s="28" t="s">
        <v>35</v>
      </c>
    </row>
    <row r="7" spans="1:9">
      <c r="B7" s="4">
        <v>4</v>
      </c>
      <c r="C7" s="2">
        <v>40</v>
      </c>
      <c r="D7">
        <f t="shared" si="3"/>
        <v>42.6</v>
      </c>
      <c r="E7">
        <f t="shared" si="0"/>
        <v>-2.6000000000000014</v>
      </c>
      <c r="F7">
        <f t="shared" si="1"/>
        <v>2.6000000000000014</v>
      </c>
      <c r="G7">
        <f t="shared" si="2"/>
        <v>6.7600000000000078</v>
      </c>
      <c r="I7" s="28">
        <f>AVERAGE(G4:G27)</f>
        <v>216.00107947535571</v>
      </c>
    </row>
    <row r="8" spans="1:9">
      <c r="B8" s="4">
        <v>5</v>
      </c>
      <c r="C8" s="2">
        <v>45</v>
      </c>
      <c r="D8">
        <f t="shared" si="3"/>
        <v>42.08</v>
      </c>
      <c r="E8">
        <f t="shared" si="0"/>
        <v>2.9200000000000017</v>
      </c>
      <c r="F8">
        <f t="shared" si="1"/>
        <v>2.9200000000000017</v>
      </c>
      <c r="G8">
        <f t="shared" si="2"/>
        <v>8.5264000000000095</v>
      </c>
    </row>
    <row r="9" spans="1:9">
      <c r="B9" s="4">
        <v>6</v>
      </c>
      <c r="C9" s="2">
        <v>35</v>
      </c>
      <c r="D9">
        <f t="shared" si="3"/>
        <v>42.664000000000001</v>
      </c>
      <c r="E9">
        <f t="shared" si="0"/>
        <v>-7.6640000000000015</v>
      </c>
      <c r="F9">
        <f t="shared" si="1"/>
        <v>7.6640000000000015</v>
      </c>
      <c r="G9">
        <f t="shared" si="2"/>
        <v>58.736896000000023</v>
      </c>
    </row>
    <row r="10" spans="1:9">
      <c r="B10" s="4">
        <v>7</v>
      </c>
      <c r="C10" s="2">
        <v>20</v>
      </c>
      <c r="D10">
        <f t="shared" si="3"/>
        <v>41.1312</v>
      </c>
      <c r="E10">
        <f t="shared" si="0"/>
        <v>-21.1312</v>
      </c>
      <c r="F10">
        <f t="shared" si="1"/>
        <v>21.1312</v>
      </c>
      <c r="G10">
        <f t="shared" si="2"/>
        <v>446.52761343999998</v>
      </c>
    </row>
    <row r="11" spans="1:9">
      <c r="B11" s="4">
        <v>8</v>
      </c>
      <c r="C11" s="2">
        <v>30</v>
      </c>
      <c r="D11">
        <f t="shared" si="3"/>
        <v>36.904960000000003</v>
      </c>
      <c r="E11">
        <f t="shared" si="0"/>
        <v>-6.9049600000000027</v>
      </c>
      <c r="F11">
        <f t="shared" si="1"/>
        <v>6.9049600000000027</v>
      </c>
      <c r="G11">
        <f t="shared" si="2"/>
        <v>47.678472601600035</v>
      </c>
    </row>
    <row r="12" spans="1:9">
      <c r="B12" s="4">
        <v>9</v>
      </c>
      <c r="C12" s="2">
        <v>35</v>
      </c>
      <c r="D12">
        <f t="shared" si="3"/>
        <v>35.523968000000004</v>
      </c>
      <c r="E12">
        <f t="shared" si="0"/>
        <v>-0.52396800000000354</v>
      </c>
      <c r="F12">
        <f t="shared" si="1"/>
        <v>0.52396800000000354</v>
      </c>
      <c r="G12">
        <f t="shared" si="2"/>
        <v>0.2745424650240037</v>
      </c>
    </row>
    <row r="13" spans="1:9">
      <c r="B13" s="4">
        <v>10</v>
      </c>
      <c r="C13" s="2">
        <v>20</v>
      </c>
      <c r="D13">
        <f t="shared" si="3"/>
        <v>35.419174400000003</v>
      </c>
      <c r="E13">
        <f t="shared" si="0"/>
        <v>-15.419174400000003</v>
      </c>
      <c r="F13">
        <f t="shared" si="1"/>
        <v>15.419174400000003</v>
      </c>
      <c r="G13">
        <f t="shared" si="2"/>
        <v>237.75093917761544</v>
      </c>
    </row>
    <row r="14" spans="1:9">
      <c r="B14" s="4">
        <v>11</v>
      </c>
      <c r="C14" s="2">
        <v>15</v>
      </c>
      <c r="D14">
        <f t="shared" si="3"/>
        <v>32.335339520000005</v>
      </c>
      <c r="E14">
        <f t="shared" si="0"/>
        <v>-17.335339520000005</v>
      </c>
      <c r="F14">
        <f t="shared" si="1"/>
        <v>17.335339520000005</v>
      </c>
      <c r="G14">
        <f t="shared" si="2"/>
        <v>300.51399627367402</v>
      </c>
    </row>
    <row r="15" spans="1:9">
      <c r="B15" s="4">
        <v>12</v>
      </c>
      <c r="C15" s="2">
        <v>40</v>
      </c>
      <c r="D15">
        <f t="shared" si="3"/>
        <v>28.868271616000005</v>
      </c>
      <c r="E15">
        <f t="shared" si="0"/>
        <v>11.131728383999995</v>
      </c>
      <c r="F15">
        <f t="shared" si="1"/>
        <v>11.131728383999995</v>
      </c>
      <c r="G15">
        <f t="shared" si="2"/>
        <v>123.91537681515115</v>
      </c>
    </row>
    <row r="16" spans="1:9">
      <c r="B16" s="4">
        <v>13</v>
      </c>
      <c r="C16" s="2">
        <v>55</v>
      </c>
      <c r="D16">
        <f t="shared" si="3"/>
        <v>31.094617292800002</v>
      </c>
      <c r="E16">
        <f t="shared" si="0"/>
        <v>23.905382707199998</v>
      </c>
      <c r="F16">
        <f t="shared" si="1"/>
        <v>23.905382707199998</v>
      </c>
      <c r="G16">
        <f t="shared" si="2"/>
        <v>571.46732237769663</v>
      </c>
    </row>
    <row r="17" spans="1:7">
      <c r="B17" s="4">
        <v>14</v>
      </c>
      <c r="C17" s="2">
        <v>35</v>
      </c>
      <c r="D17">
        <f t="shared" si="3"/>
        <v>35.875693834240003</v>
      </c>
      <c r="E17">
        <f t="shared" si="0"/>
        <v>-0.87569383424000335</v>
      </c>
      <c r="F17">
        <f t="shared" si="1"/>
        <v>0.87569383424000335</v>
      </c>
      <c r="G17">
        <f t="shared" si="2"/>
        <v>0.76683969132595842</v>
      </c>
    </row>
    <row r="18" spans="1:7">
      <c r="B18" s="4">
        <v>15</v>
      </c>
      <c r="C18" s="2">
        <v>25</v>
      </c>
      <c r="D18">
        <f t="shared" si="3"/>
        <v>35.700555067392003</v>
      </c>
      <c r="E18">
        <f t="shared" si="0"/>
        <v>-10.700555067392003</v>
      </c>
      <c r="F18">
        <f t="shared" si="1"/>
        <v>10.700555067392003</v>
      </c>
      <c r="G18">
        <f t="shared" si="2"/>
        <v>114.50187875028867</v>
      </c>
    </row>
    <row r="19" spans="1:7">
      <c r="B19" s="4">
        <v>16</v>
      </c>
      <c r="C19" s="2">
        <v>55</v>
      </c>
      <c r="D19">
        <f t="shared" si="3"/>
        <v>33.560444053913599</v>
      </c>
      <c r="E19">
        <f t="shared" si="0"/>
        <v>21.439555946086401</v>
      </c>
      <c r="F19">
        <f t="shared" si="1"/>
        <v>21.439555946086401</v>
      </c>
      <c r="G19">
        <f t="shared" si="2"/>
        <v>459.65455916536877</v>
      </c>
    </row>
    <row r="20" spans="1:7">
      <c r="B20" s="4">
        <v>17</v>
      </c>
      <c r="C20" s="2">
        <v>55</v>
      </c>
      <c r="D20">
        <f t="shared" si="3"/>
        <v>37.848355243130882</v>
      </c>
      <c r="E20">
        <f t="shared" si="0"/>
        <v>17.151644756869118</v>
      </c>
      <c r="F20">
        <f t="shared" si="1"/>
        <v>17.151644756869118</v>
      </c>
      <c r="G20">
        <f t="shared" si="2"/>
        <v>294.1789178658359</v>
      </c>
    </row>
    <row r="21" spans="1:7">
      <c r="B21" s="4">
        <v>18</v>
      </c>
      <c r="C21" s="2">
        <v>40</v>
      </c>
      <c r="D21">
        <f t="shared" si="3"/>
        <v>41.278684194504706</v>
      </c>
      <c r="E21">
        <f t="shared" si="0"/>
        <v>-1.2786841945047058</v>
      </c>
      <c r="F21">
        <f t="shared" si="1"/>
        <v>1.2786841945047058</v>
      </c>
      <c r="G21">
        <f t="shared" si="2"/>
        <v>1.6350332692761484</v>
      </c>
    </row>
    <row r="22" spans="1:7">
      <c r="B22" s="4">
        <v>19</v>
      </c>
      <c r="C22" s="2">
        <v>35</v>
      </c>
      <c r="D22">
        <f t="shared" si="3"/>
        <v>41.022947355603762</v>
      </c>
      <c r="E22">
        <f t="shared" si="0"/>
        <v>-6.0229473556037618</v>
      </c>
      <c r="F22">
        <f t="shared" si="1"/>
        <v>6.0229473556037618</v>
      </c>
      <c r="G22">
        <f t="shared" si="2"/>
        <v>36.27589484837435</v>
      </c>
    </row>
    <row r="23" spans="1:7">
      <c r="B23" s="4">
        <v>20</v>
      </c>
      <c r="C23" s="2">
        <v>60</v>
      </c>
      <c r="D23">
        <f t="shared" si="3"/>
        <v>39.818357884483007</v>
      </c>
      <c r="E23">
        <f t="shared" si="0"/>
        <v>20.181642115516993</v>
      </c>
      <c r="F23">
        <f t="shared" si="1"/>
        <v>20.181642115516993</v>
      </c>
      <c r="G23">
        <f t="shared" si="2"/>
        <v>407.29867847880922</v>
      </c>
    </row>
    <row r="24" spans="1:7">
      <c r="B24" s="4">
        <v>21</v>
      </c>
      <c r="C24" s="2">
        <v>75</v>
      </c>
      <c r="D24">
        <f t="shared" si="3"/>
        <v>43.854686307586405</v>
      </c>
      <c r="E24">
        <f t="shared" si="0"/>
        <v>31.145313692413595</v>
      </c>
      <c r="F24">
        <f t="shared" si="1"/>
        <v>31.145313692413595</v>
      </c>
      <c r="G24">
        <f t="shared" si="2"/>
        <v>970.03056499884576</v>
      </c>
    </row>
    <row r="25" spans="1:7">
      <c r="B25" s="4">
        <v>22</v>
      </c>
      <c r="C25" s="2">
        <v>50</v>
      </c>
      <c r="D25">
        <f t="shared" si="3"/>
        <v>50.083749046069123</v>
      </c>
      <c r="E25">
        <f t="shared" si="0"/>
        <v>-8.3749046069122812E-2</v>
      </c>
      <c r="F25">
        <f t="shared" si="1"/>
        <v>8.3749046069122812E-2</v>
      </c>
      <c r="G25">
        <f t="shared" si="2"/>
        <v>7.0139027174880549E-3</v>
      </c>
    </row>
    <row r="26" spans="1:7">
      <c r="B26" s="4">
        <v>23</v>
      </c>
      <c r="C26" s="2">
        <v>40</v>
      </c>
      <c r="D26">
        <f t="shared" si="3"/>
        <v>50.066999236855295</v>
      </c>
      <c r="E26">
        <f>C26-D26</f>
        <v>-10.066999236855295</v>
      </c>
      <c r="F26">
        <f t="shared" si="1"/>
        <v>10.066999236855295</v>
      </c>
      <c r="G26">
        <f t="shared" si="2"/>
        <v>101.3444736348451</v>
      </c>
    </row>
    <row r="27" spans="1:7">
      <c r="B27" s="5">
        <v>24</v>
      </c>
      <c r="C27" s="3">
        <v>65</v>
      </c>
      <c r="D27">
        <f t="shared" si="3"/>
        <v>48.053599389484233</v>
      </c>
      <c r="E27">
        <f t="shared" si="0"/>
        <v>16.946400610515767</v>
      </c>
      <c r="F27">
        <f t="shared" si="1"/>
        <v>16.946400610515767</v>
      </c>
      <c r="G27">
        <f t="shared" si="2"/>
        <v>287.18049365208913</v>
      </c>
    </row>
    <row r="28" spans="1:7">
      <c r="B28" s="18">
        <v>25</v>
      </c>
      <c r="D28">
        <f t="shared" si="3"/>
        <v>51.442879511587385</v>
      </c>
    </row>
    <row r="31" spans="1:7">
      <c r="A31" t="s">
        <v>40</v>
      </c>
    </row>
    <row r="32" spans="1:7">
      <c r="D32" t="s">
        <v>39</v>
      </c>
    </row>
    <row r="33" spans="2:9">
      <c r="B33" s="6" t="s">
        <v>16</v>
      </c>
      <c r="C33" s="7" t="s">
        <v>17</v>
      </c>
      <c r="D33" t="s">
        <v>18</v>
      </c>
      <c r="E33" t="s">
        <v>31</v>
      </c>
      <c r="F33" t="s">
        <v>32</v>
      </c>
      <c r="G33" t="s">
        <v>48</v>
      </c>
      <c r="I33" t="s">
        <v>34</v>
      </c>
    </row>
    <row r="34" spans="2:9">
      <c r="B34" s="4">
        <v>1</v>
      </c>
      <c r="C34" s="2">
        <v>50</v>
      </c>
      <c r="D34">
        <v>50</v>
      </c>
      <c r="E34">
        <f>C34-D34</f>
        <v>0</v>
      </c>
      <c r="F34">
        <f>ABS(E34)</f>
        <v>0</v>
      </c>
      <c r="G34">
        <f>E34^2</f>
        <v>0</v>
      </c>
      <c r="I34">
        <f>AVERAGE(F34:F57)</f>
        <v>13.453994681645847</v>
      </c>
    </row>
    <row r="35" spans="2:9">
      <c r="B35" s="4">
        <v>2</v>
      </c>
      <c r="C35" s="2">
        <v>35</v>
      </c>
      <c r="D35">
        <f>D34+0.6*(C34-D34)</f>
        <v>50</v>
      </c>
      <c r="E35">
        <f t="shared" ref="E35:E57" si="4">C35-D35</f>
        <v>-15</v>
      </c>
      <c r="F35">
        <f t="shared" ref="F35:F57" si="5">ABS(E35)</f>
        <v>15</v>
      </c>
      <c r="G35">
        <f t="shared" ref="G35:G57" si="6">E35^2</f>
        <v>225</v>
      </c>
    </row>
    <row r="36" spans="2:9">
      <c r="B36" s="4">
        <v>3</v>
      </c>
      <c r="C36" s="2">
        <v>25</v>
      </c>
      <c r="D36">
        <f t="shared" ref="D36:D58" si="7">D35+0.6*(C35-D35)</f>
        <v>41</v>
      </c>
      <c r="E36">
        <f t="shared" si="4"/>
        <v>-16</v>
      </c>
      <c r="F36">
        <f t="shared" si="5"/>
        <v>16</v>
      </c>
      <c r="G36">
        <f t="shared" si="6"/>
        <v>256</v>
      </c>
      <c r="I36" t="s">
        <v>35</v>
      </c>
    </row>
    <row r="37" spans="2:9">
      <c r="B37" s="4">
        <v>4</v>
      </c>
      <c r="C37" s="2">
        <v>40</v>
      </c>
      <c r="D37">
        <f t="shared" si="7"/>
        <v>31.4</v>
      </c>
      <c r="E37">
        <f t="shared" si="4"/>
        <v>8.6000000000000014</v>
      </c>
      <c r="F37">
        <f t="shared" si="5"/>
        <v>8.6000000000000014</v>
      </c>
      <c r="G37">
        <f t="shared" si="6"/>
        <v>73.960000000000022</v>
      </c>
      <c r="I37">
        <f>AVERAGE(G34:G57)</f>
        <v>222.48413559140249</v>
      </c>
    </row>
    <row r="38" spans="2:9">
      <c r="B38" s="4">
        <v>5</v>
      </c>
      <c r="C38" s="2">
        <v>45</v>
      </c>
      <c r="D38">
        <f t="shared" si="7"/>
        <v>36.56</v>
      </c>
      <c r="E38">
        <f t="shared" si="4"/>
        <v>8.4399999999999977</v>
      </c>
      <c r="F38">
        <f t="shared" si="5"/>
        <v>8.4399999999999977</v>
      </c>
      <c r="G38">
        <f t="shared" si="6"/>
        <v>71.233599999999967</v>
      </c>
    </row>
    <row r="39" spans="2:9">
      <c r="B39" s="4">
        <v>6</v>
      </c>
      <c r="C39" s="2">
        <v>35</v>
      </c>
      <c r="D39">
        <f t="shared" si="7"/>
        <v>41.624000000000002</v>
      </c>
      <c r="E39">
        <f t="shared" si="4"/>
        <v>-6.6240000000000023</v>
      </c>
      <c r="F39">
        <f t="shared" si="5"/>
        <v>6.6240000000000023</v>
      </c>
      <c r="G39">
        <f t="shared" si="6"/>
        <v>43.877376000000034</v>
      </c>
    </row>
    <row r="40" spans="2:9">
      <c r="B40" s="4">
        <v>7</v>
      </c>
      <c r="C40" s="2">
        <v>20</v>
      </c>
      <c r="D40">
        <f t="shared" si="7"/>
        <v>37.6496</v>
      </c>
      <c r="E40">
        <f t="shared" si="4"/>
        <v>-17.6496</v>
      </c>
      <c r="F40">
        <f t="shared" si="5"/>
        <v>17.6496</v>
      </c>
      <c r="G40">
        <f t="shared" si="6"/>
        <v>311.50838016</v>
      </c>
    </row>
    <row r="41" spans="2:9">
      <c r="B41" s="4">
        <v>8</v>
      </c>
      <c r="C41" s="2">
        <v>30</v>
      </c>
      <c r="D41">
        <f t="shared" si="7"/>
        <v>27.059840000000001</v>
      </c>
      <c r="E41">
        <f t="shared" si="4"/>
        <v>2.9401599999999988</v>
      </c>
      <c r="F41">
        <f t="shared" si="5"/>
        <v>2.9401599999999988</v>
      </c>
      <c r="G41">
        <f t="shared" si="6"/>
        <v>8.6445408255999929</v>
      </c>
    </row>
    <row r="42" spans="2:9">
      <c r="B42" s="4">
        <v>9</v>
      </c>
      <c r="C42" s="2">
        <v>35</v>
      </c>
      <c r="D42">
        <f t="shared" si="7"/>
        <v>28.823936</v>
      </c>
      <c r="E42">
        <f t="shared" si="4"/>
        <v>6.1760640000000002</v>
      </c>
      <c r="F42">
        <f t="shared" si="5"/>
        <v>6.1760640000000002</v>
      </c>
      <c r="G42">
        <f t="shared" si="6"/>
        <v>38.143766532096002</v>
      </c>
    </row>
    <row r="43" spans="2:9">
      <c r="B43" s="4">
        <v>10</v>
      </c>
      <c r="C43" s="2">
        <v>20</v>
      </c>
      <c r="D43">
        <f t="shared" si="7"/>
        <v>32.529574400000001</v>
      </c>
      <c r="E43">
        <f t="shared" si="4"/>
        <v>-12.529574400000001</v>
      </c>
      <c r="F43">
        <f t="shared" si="5"/>
        <v>12.529574400000001</v>
      </c>
      <c r="G43">
        <f t="shared" si="6"/>
        <v>156.99023464513539</v>
      </c>
    </row>
    <row r="44" spans="2:9">
      <c r="B44" s="4">
        <v>11</v>
      </c>
      <c r="C44" s="2">
        <v>15</v>
      </c>
      <c r="D44">
        <f t="shared" si="7"/>
        <v>25.011829760000001</v>
      </c>
      <c r="E44">
        <f t="shared" si="4"/>
        <v>-10.011829760000001</v>
      </c>
      <c r="F44">
        <f t="shared" si="5"/>
        <v>10.011829760000001</v>
      </c>
      <c r="G44">
        <f t="shared" si="6"/>
        <v>100.23673514322168</v>
      </c>
    </row>
    <row r="45" spans="2:9">
      <c r="B45" s="4">
        <v>12</v>
      </c>
      <c r="C45" s="2">
        <v>40</v>
      </c>
      <c r="D45">
        <f t="shared" si="7"/>
        <v>19.004731904</v>
      </c>
      <c r="E45">
        <f t="shared" si="4"/>
        <v>20.995268096</v>
      </c>
      <c r="F45">
        <f t="shared" si="5"/>
        <v>20.995268096</v>
      </c>
      <c r="G45">
        <f t="shared" si="6"/>
        <v>440.80128242291545</v>
      </c>
    </row>
    <row r="46" spans="2:9">
      <c r="B46" s="4">
        <v>13</v>
      </c>
      <c r="C46" s="2">
        <v>55</v>
      </c>
      <c r="D46">
        <f t="shared" si="7"/>
        <v>31.601892761599998</v>
      </c>
      <c r="E46">
        <f t="shared" si="4"/>
        <v>23.398107238400002</v>
      </c>
      <c r="F46">
        <f t="shared" si="5"/>
        <v>23.398107238400002</v>
      </c>
      <c r="G46">
        <f t="shared" si="6"/>
        <v>547.47142233966656</v>
      </c>
    </row>
    <row r="47" spans="2:9">
      <c r="B47" s="4">
        <v>14</v>
      </c>
      <c r="C47" s="2">
        <v>35</v>
      </c>
      <c r="D47">
        <f t="shared" si="7"/>
        <v>45.640757104640002</v>
      </c>
      <c r="E47">
        <f t="shared" si="4"/>
        <v>-10.640757104640002</v>
      </c>
      <c r="F47">
        <f t="shared" si="5"/>
        <v>10.640757104640002</v>
      </c>
      <c r="G47">
        <f t="shared" si="6"/>
        <v>113.22571175994668</v>
      </c>
    </row>
    <row r="48" spans="2:9">
      <c r="B48" s="4">
        <v>15</v>
      </c>
      <c r="C48" s="2">
        <v>25</v>
      </c>
      <c r="D48">
        <f t="shared" si="7"/>
        <v>39.256302841855998</v>
      </c>
      <c r="E48">
        <f t="shared" si="4"/>
        <v>-14.256302841855998</v>
      </c>
      <c r="F48">
        <f t="shared" si="5"/>
        <v>14.256302841855998</v>
      </c>
      <c r="G48">
        <f t="shared" si="6"/>
        <v>203.24217071871141</v>
      </c>
    </row>
    <row r="49" spans="1:13">
      <c r="B49" s="4">
        <v>16</v>
      </c>
      <c r="C49" s="2">
        <v>55</v>
      </c>
      <c r="D49">
        <f t="shared" si="7"/>
        <v>30.702521136742398</v>
      </c>
      <c r="E49">
        <f t="shared" si="4"/>
        <v>24.297478863257602</v>
      </c>
      <c r="F49">
        <f t="shared" si="5"/>
        <v>24.297478863257602</v>
      </c>
      <c r="G49">
        <f t="shared" si="6"/>
        <v>590.36747911044995</v>
      </c>
    </row>
    <row r="50" spans="1:13">
      <c r="B50" s="4">
        <v>17</v>
      </c>
      <c r="C50" s="2">
        <v>55</v>
      </c>
      <c r="D50">
        <f t="shared" si="7"/>
        <v>45.281008454696959</v>
      </c>
      <c r="E50">
        <f t="shared" si="4"/>
        <v>9.7189915453030409</v>
      </c>
      <c r="F50">
        <f t="shared" si="5"/>
        <v>9.7189915453030409</v>
      </c>
      <c r="G50">
        <f t="shared" si="6"/>
        <v>94.458796657671996</v>
      </c>
    </row>
    <row r="51" spans="1:13">
      <c r="B51" s="4">
        <v>18</v>
      </c>
      <c r="C51" s="2">
        <v>40</v>
      </c>
      <c r="D51">
        <f t="shared" si="7"/>
        <v>51.112403381878785</v>
      </c>
      <c r="E51">
        <f t="shared" si="4"/>
        <v>-11.112403381878785</v>
      </c>
      <c r="F51">
        <f t="shared" si="5"/>
        <v>11.112403381878785</v>
      </c>
      <c r="G51" s="15">
        <f t="shared" si="6"/>
        <v>123.48550892159106</v>
      </c>
      <c r="H51" s="15"/>
      <c r="I51" s="15"/>
      <c r="J51" s="15"/>
      <c r="K51" s="15"/>
      <c r="L51" s="15"/>
      <c r="M51" s="15"/>
    </row>
    <row r="52" spans="1:13">
      <c r="B52" s="4">
        <v>19</v>
      </c>
      <c r="C52" s="2">
        <v>35</v>
      </c>
      <c r="D52">
        <f t="shared" si="7"/>
        <v>44.444961352751513</v>
      </c>
      <c r="E52">
        <f t="shared" si="4"/>
        <v>-9.4449613527515126</v>
      </c>
      <c r="F52">
        <f t="shared" si="5"/>
        <v>9.4449613527515126</v>
      </c>
      <c r="G52" s="15">
        <f t="shared" si="6"/>
        <v>89.207294954969683</v>
      </c>
      <c r="H52" s="15"/>
      <c r="I52" s="15"/>
      <c r="J52" s="15"/>
      <c r="K52" s="15"/>
      <c r="L52" s="15"/>
      <c r="M52" s="15"/>
    </row>
    <row r="53" spans="1:13">
      <c r="B53" s="4">
        <v>20</v>
      </c>
      <c r="C53" s="2">
        <v>60</v>
      </c>
      <c r="D53">
        <f t="shared" si="7"/>
        <v>38.777984541100608</v>
      </c>
      <c r="E53">
        <f t="shared" si="4"/>
        <v>21.222015458899392</v>
      </c>
      <c r="F53">
        <f t="shared" si="5"/>
        <v>21.222015458899392</v>
      </c>
      <c r="G53" s="15">
        <f t="shared" si="6"/>
        <v>450.37394013776475</v>
      </c>
      <c r="H53" s="15"/>
      <c r="I53" s="15"/>
      <c r="J53" s="15"/>
      <c r="K53" s="15"/>
      <c r="L53" s="15"/>
      <c r="M53" s="15"/>
    </row>
    <row r="54" spans="1:13">
      <c r="B54" s="4">
        <v>21</v>
      </c>
      <c r="C54" s="2">
        <v>75</v>
      </c>
      <c r="D54">
        <f t="shared" si="7"/>
        <v>51.51119381644024</v>
      </c>
      <c r="E54">
        <f t="shared" si="4"/>
        <v>23.48880618355976</v>
      </c>
      <c r="F54">
        <f t="shared" si="5"/>
        <v>23.48880618355976</v>
      </c>
      <c r="G54" s="15">
        <f t="shared" si="6"/>
        <v>551.72401592883523</v>
      </c>
      <c r="H54" s="15"/>
      <c r="I54" s="15"/>
      <c r="J54" s="15"/>
      <c r="K54" s="15"/>
      <c r="L54" s="15"/>
      <c r="M54" s="15"/>
    </row>
    <row r="55" spans="1:13">
      <c r="B55" s="4">
        <v>22</v>
      </c>
      <c r="C55" s="2">
        <v>50</v>
      </c>
      <c r="D55">
        <f t="shared" si="7"/>
        <v>65.60447752657609</v>
      </c>
      <c r="E55">
        <f t="shared" si="4"/>
        <v>-15.60447752657609</v>
      </c>
      <c r="F55">
        <f t="shared" si="5"/>
        <v>15.60447752657609</v>
      </c>
      <c r="G55" s="15">
        <f t="shared" si="6"/>
        <v>243.49971887741827</v>
      </c>
      <c r="H55" s="15"/>
      <c r="I55" s="15"/>
      <c r="J55" s="15"/>
      <c r="K55" s="15"/>
      <c r="L55" s="15"/>
      <c r="M55" s="15"/>
    </row>
    <row r="56" spans="1:13">
      <c r="B56" s="4">
        <v>23</v>
      </c>
      <c r="C56" s="2">
        <v>40</v>
      </c>
      <c r="D56">
        <f t="shared" si="7"/>
        <v>56.241791010630436</v>
      </c>
      <c r="E56">
        <f t="shared" si="4"/>
        <v>-16.241791010630436</v>
      </c>
      <c r="F56">
        <f t="shared" si="5"/>
        <v>16.241791010630436</v>
      </c>
      <c r="G56" s="15">
        <f t="shared" si="6"/>
        <v>263.79577523299565</v>
      </c>
      <c r="H56" s="15"/>
      <c r="I56" s="15"/>
      <c r="J56" s="15"/>
      <c r="K56" s="15"/>
      <c r="L56" s="15"/>
      <c r="M56" s="15"/>
    </row>
    <row r="57" spans="1:13">
      <c r="B57" s="5">
        <v>24</v>
      </c>
      <c r="C57" s="3">
        <v>65</v>
      </c>
      <c r="D57">
        <f t="shared" si="7"/>
        <v>46.496716404252176</v>
      </c>
      <c r="E57">
        <f t="shared" si="4"/>
        <v>18.503283595747824</v>
      </c>
      <c r="F57">
        <f t="shared" si="5"/>
        <v>18.503283595747824</v>
      </c>
      <c r="G57" s="15">
        <f t="shared" si="6"/>
        <v>342.37150382467053</v>
      </c>
      <c r="H57" s="15"/>
      <c r="I57" s="15"/>
      <c r="J57" s="15"/>
      <c r="K57" s="15"/>
      <c r="L57" s="15"/>
      <c r="M57" s="15"/>
    </row>
    <row r="58" spans="1:13">
      <c r="B58" s="18">
        <v>25</v>
      </c>
      <c r="D58">
        <f t="shared" si="7"/>
        <v>57.598686561700873</v>
      </c>
      <c r="G58" s="15"/>
      <c r="H58" s="15"/>
      <c r="I58" s="15"/>
      <c r="J58" s="15"/>
      <c r="K58" s="15"/>
      <c r="L58" s="15"/>
      <c r="M58" s="15"/>
    </row>
    <row r="59" spans="1:13">
      <c r="G59" s="15"/>
      <c r="H59" s="15"/>
      <c r="I59" s="15"/>
      <c r="J59" s="15"/>
      <c r="K59" s="15"/>
      <c r="L59" s="15"/>
      <c r="M59" s="15"/>
    </row>
    <row r="60" spans="1:13">
      <c r="A60" t="s">
        <v>42</v>
      </c>
      <c r="G60" s="15"/>
      <c r="H60" s="15"/>
      <c r="I60" s="15"/>
      <c r="J60" s="15"/>
      <c r="K60" s="15"/>
      <c r="L60" s="15"/>
      <c r="M60" s="15"/>
    </row>
    <row r="61" spans="1:13">
      <c r="B61" t="s">
        <v>43</v>
      </c>
      <c r="C61" t="s">
        <v>36</v>
      </c>
      <c r="D61" t="s">
        <v>31</v>
      </c>
      <c r="G61" s="15"/>
      <c r="H61" s="15"/>
      <c r="I61" s="15"/>
      <c r="J61" s="15"/>
      <c r="K61" s="15"/>
      <c r="L61" s="15"/>
      <c r="M61" s="15"/>
    </row>
    <row r="62" spans="1:13">
      <c r="A62" t="s">
        <v>38</v>
      </c>
      <c r="B62">
        <v>85</v>
      </c>
      <c r="C62">
        <v>51.442900000000002</v>
      </c>
      <c r="D62">
        <f>B62-C62</f>
        <v>33.557099999999998</v>
      </c>
      <c r="F62" t="s">
        <v>44</v>
      </c>
      <c r="G62" s="15"/>
      <c r="H62" s="15"/>
      <c r="I62" s="15"/>
      <c r="J62" s="15"/>
      <c r="K62" s="15"/>
      <c r="L62" s="15"/>
      <c r="M62" s="15"/>
    </row>
    <row r="63" spans="1:13">
      <c r="A63" t="s">
        <v>39</v>
      </c>
      <c r="B63">
        <v>85</v>
      </c>
      <c r="C63">
        <v>57.598700000000001</v>
      </c>
      <c r="D63">
        <f>B63-C63</f>
        <v>27.401299999999999</v>
      </c>
      <c r="G63" s="15"/>
      <c r="H63" s="15"/>
      <c r="I63" s="15"/>
      <c r="J63" s="15"/>
      <c r="K63" s="15"/>
      <c r="L63" s="15"/>
      <c r="M63" s="15"/>
    </row>
    <row r="64" spans="1:13">
      <c r="G64" s="15"/>
      <c r="H64" s="15"/>
      <c r="I64" s="15"/>
      <c r="J64" s="15"/>
      <c r="K64" s="15"/>
      <c r="L64" s="15"/>
      <c r="M64" s="15"/>
    </row>
    <row r="65" spans="1:13">
      <c r="A65" t="s">
        <v>45</v>
      </c>
      <c r="G65" s="15"/>
      <c r="H65" s="15"/>
      <c r="I65" s="15"/>
      <c r="J65" s="15"/>
      <c r="K65" s="15"/>
      <c r="L65" s="15"/>
      <c r="M65" s="15"/>
    </row>
    <row r="66" spans="1:13">
      <c r="B66" s="6" t="s">
        <v>16</v>
      </c>
      <c r="C66" s="6" t="s">
        <v>17</v>
      </c>
      <c r="D66" s="13" t="s">
        <v>36</v>
      </c>
      <c r="E66" s="13" t="s">
        <v>46</v>
      </c>
      <c r="F66" s="13" t="s">
        <v>47</v>
      </c>
      <c r="G66" s="29" t="s">
        <v>49</v>
      </c>
      <c r="H66" s="29" t="s">
        <v>32</v>
      </c>
      <c r="I66" s="29" t="s">
        <v>33</v>
      </c>
      <c r="J66" s="15"/>
      <c r="K66" s="30" t="s">
        <v>34</v>
      </c>
      <c r="L66" s="15"/>
      <c r="M66" s="15"/>
    </row>
    <row r="67" spans="1:13">
      <c r="B67" s="4">
        <v>1</v>
      </c>
      <c r="C67" s="2">
        <v>50</v>
      </c>
      <c r="D67">
        <v>50</v>
      </c>
      <c r="E67">
        <v>0</v>
      </c>
      <c r="F67">
        <f>D67+E67</f>
        <v>50</v>
      </c>
      <c r="G67">
        <f>C67-F67</f>
        <v>0</v>
      </c>
      <c r="H67">
        <f>ABS(G67)</f>
        <v>0</v>
      </c>
      <c r="I67">
        <f>G67^2</f>
        <v>0</v>
      </c>
      <c r="K67" s="19">
        <f>AVERAGE(H67:H90)</f>
        <v>12.207821766375245</v>
      </c>
    </row>
    <row r="68" spans="1:13">
      <c r="B68" s="4">
        <v>2</v>
      </c>
      <c r="C68" s="2">
        <v>35</v>
      </c>
      <c r="D68">
        <f>0.3*C67+(1-0.3)*(D67+E67)</f>
        <v>50</v>
      </c>
      <c r="E68">
        <f>0.2*(D68-D67)+(1-0.2)*E67</f>
        <v>0</v>
      </c>
      <c r="F68">
        <f t="shared" ref="F68:F91" si="8">D68+E68</f>
        <v>50</v>
      </c>
      <c r="G68">
        <f t="shared" ref="G68:G90" si="9">C68-F68</f>
        <v>-15</v>
      </c>
      <c r="H68">
        <f>ABS(G68)</f>
        <v>15</v>
      </c>
      <c r="I68">
        <f t="shared" ref="I68:I89" si="10">G68^2</f>
        <v>225</v>
      </c>
      <c r="K68" s="19"/>
    </row>
    <row r="69" spans="1:13">
      <c r="B69" s="4">
        <v>3</v>
      </c>
      <c r="C69" s="2">
        <v>25</v>
      </c>
      <c r="D69">
        <f t="shared" ref="D69:D91" si="11">0.3*C68+(1-0.3)*(D68+E68)</f>
        <v>45.5</v>
      </c>
      <c r="E69">
        <f t="shared" ref="E69:E91" si="12">0.2*(D69-D68)+(1-0.2)*E68</f>
        <v>-0.9</v>
      </c>
      <c r="F69">
        <f t="shared" si="8"/>
        <v>44.6</v>
      </c>
      <c r="G69">
        <f t="shared" si="9"/>
        <v>-19.600000000000001</v>
      </c>
      <c r="H69">
        <f t="shared" ref="H69:H89" si="13">ABS(G69)</f>
        <v>19.600000000000001</v>
      </c>
      <c r="I69">
        <f t="shared" si="10"/>
        <v>384.16000000000008</v>
      </c>
      <c r="K69" s="19" t="s">
        <v>35</v>
      </c>
    </row>
    <row r="70" spans="1:13">
      <c r="B70" s="4">
        <v>4</v>
      </c>
      <c r="C70" s="2">
        <v>40</v>
      </c>
      <c r="D70">
        <f t="shared" si="11"/>
        <v>38.72</v>
      </c>
      <c r="E70">
        <f t="shared" si="12"/>
        <v>-2.0760000000000005</v>
      </c>
      <c r="F70">
        <f t="shared" si="8"/>
        <v>36.643999999999998</v>
      </c>
      <c r="G70">
        <f t="shared" si="9"/>
        <v>3.3560000000000016</v>
      </c>
      <c r="H70">
        <f t="shared" si="13"/>
        <v>3.3560000000000016</v>
      </c>
      <c r="I70">
        <f t="shared" si="10"/>
        <v>11.262736000000011</v>
      </c>
      <c r="K70" s="19">
        <f>AVERAGE(I67:I90)</f>
        <v>214.17953997853337</v>
      </c>
    </row>
    <row r="71" spans="1:13">
      <c r="B71" s="4">
        <v>5</v>
      </c>
      <c r="C71" s="2">
        <v>45</v>
      </c>
      <c r="D71">
        <f t="shared" si="11"/>
        <v>37.650799999999997</v>
      </c>
      <c r="E71">
        <f t="shared" si="12"/>
        <v>-1.874640000000001</v>
      </c>
      <c r="F71">
        <f t="shared" si="8"/>
        <v>35.776159999999997</v>
      </c>
      <c r="G71">
        <f t="shared" si="9"/>
        <v>9.2238400000000027</v>
      </c>
      <c r="H71">
        <f t="shared" si="13"/>
        <v>9.2238400000000027</v>
      </c>
      <c r="I71">
        <f t="shared" si="10"/>
        <v>85.079224345600053</v>
      </c>
    </row>
    <row r="72" spans="1:13">
      <c r="B72" s="4">
        <v>6</v>
      </c>
      <c r="C72" s="2">
        <v>35</v>
      </c>
      <c r="D72">
        <f t="shared" si="11"/>
        <v>38.543312</v>
      </c>
      <c r="E72">
        <f t="shared" si="12"/>
        <v>-1.3212096</v>
      </c>
      <c r="F72">
        <f t="shared" si="8"/>
        <v>37.222102399999997</v>
      </c>
      <c r="G72">
        <f t="shared" si="9"/>
        <v>-2.2221023999999971</v>
      </c>
      <c r="H72">
        <f t="shared" si="13"/>
        <v>2.2221023999999971</v>
      </c>
      <c r="I72">
        <f t="shared" si="10"/>
        <v>4.9377390760857471</v>
      </c>
    </row>
    <row r="73" spans="1:13">
      <c r="B73" s="4">
        <v>7</v>
      </c>
      <c r="C73" s="2">
        <v>20</v>
      </c>
      <c r="D73">
        <f t="shared" si="11"/>
        <v>36.555471679999997</v>
      </c>
      <c r="E73">
        <f t="shared" si="12"/>
        <v>-1.4545357440000009</v>
      </c>
      <c r="F73">
        <f t="shared" si="8"/>
        <v>35.100935935999999</v>
      </c>
      <c r="G73">
        <f t="shared" si="9"/>
        <v>-15.100935935999999</v>
      </c>
      <c r="H73">
        <f t="shared" si="13"/>
        <v>15.100935935999999</v>
      </c>
      <c r="I73">
        <f t="shared" si="10"/>
        <v>228.03826614317617</v>
      </c>
    </row>
    <row r="74" spans="1:13">
      <c r="B74" s="4">
        <v>8</v>
      </c>
      <c r="C74" s="2">
        <v>30</v>
      </c>
      <c r="D74">
        <f t="shared" si="11"/>
        <v>30.570655155199997</v>
      </c>
      <c r="E74">
        <f t="shared" si="12"/>
        <v>-2.3605919001600006</v>
      </c>
      <c r="F74">
        <f t="shared" si="8"/>
        <v>28.210063255039998</v>
      </c>
      <c r="G74">
        <f t="shared" si="9"/>
        <v>1.7899367449600021</v>
      </c>
      <c r="H74">
        <f t="shared" si="13"/>
        <v>1.7899367449600021</v>
      </c>
      <c r="I74">
        <f t="shared" si="10"/>
        <v>3.2038735509580074</v>
      </c>
    </row>
    <row r="75" spans="1:13">
      <c r="B75" s="4">
        <v>9</v>
      </c>
      <c r="C75" s="2">
        <v>35</v>
      </c>
      <c r="D75">
        <f t="shared" si="11"/>
        <v>28.747044278527998</v>
      </c>
      <c r="E75">
        <f t="shared" si="12"/>
        <v>-2.2531956954624004</v>
      </c>
      <c r="F75">
        <f t="shared" si="8"/>
        <v>26.493848583065599</v>
      </c>
      <c r="G75">
        <f t="shared" si="9"/>
        <v>8.5061514169344008</v>
      </c>
      <c r="H75">
        <f t="shared" si="13"/>
        <v>8.5061514169344008</v>
      </c>
      <c r="I75">
        <f t="shared" si="10"/>
        <v>72.354611927815114</v>
      </c>
    </row>
    <row r="76" spans="1:13">
      <c r="B76" s="4">
        <v>10</v>
      </c>
      <c r="C76" s="2">
        <v>20</v>
      </c>
      <c r="D76">
        <f t="shared" si="11"/>
        <v>29.045694008145919</v>
      </c>
      <c r="E76">
        <f t="shared" si="12"/>
        <v>-1.7428266104463361</v>
      </c>
      <c r="F76">
        <f t="shared" si="8"/>
        <v>27.302867397699583</v>
      </c>
      <c r="G76">
        <f t="shared" si="9"/>
        <v>-7.3028673976995826</v>
      </c>
      <c r="H76">
        <f t="shared" si="13"/>
        <v>7.3028673976995826</v>
      </c>
      <c r="I76">
        <f t="shared" si="10"/>
        <v>53.331872228383475</v>
      </c>
    </row>
    <row r="77" spans="1:13">
      <c r="B77" s="4">
        <v>11</v>
      </c>
      <c r="C77" s="2">
        <v>15</v>
      </c>
      <c r="D77">
        <f t="shared" si="11"/>
        <v>25.112007178389707</v>
      </c>
      <c r="E77">
        <f t="shared" si="12"/>
        <v>-2.1809986543083113</v>
      </c>
      <c r="F77">
        <f t="shared" si="8"/>
        <v>22.931008524081395</v>
      </c>
      <c r="G77">
        <f t="shared" si="9"/>
        <v>-7.9310085240813954</v>
      </c>
      <c r="H77">
        <f t="shared" si="13"/>
        <v>7.9310085240813954</v>
      </c>
      <c r="I77">
        <f t="shared" si="10"/>
        <v>62.900896209051751</v>
      </c>
    </row>
    <row r="78" spans="1:13">
      <c r="B78" s="4">
        <v>12</v>
      </c>
      <c r="C78" s="2">
        <v>40</v>
      </c>
      <c r="D78">
        <f t="shared" si="11"/>
        <v>20.551705966856975</v>
      </c>
      <c r="E78">
        <f t="shared" si="12"/>
        <v>-2.6568591657531955</v>
      </c>
      <c r="F78">
        <f t="shared" si="8"/>
        <v>17.894846801103778</v>
      </c>
      <c r="G78">
        <f t="shared" si="9"/>
        <v>22.105153198896222</v>
      </c>
      <c r="H78">
        <f t="shared" si="13"/>
        <v>22.105153198896222</v>
      </c>
      <c r="I78">
        <f t="shared" si="10"/>
        <v>488.63779794667187</v>
      </c>
    </row>
    <row r="79" spans="1:13">
      <c r="B79" s="4">
        <v>13</v>
      </c>
      <c r="C79" s="2">
        <v>55</v>
      </c>
      <c r="D79">
        <f t="shared" si="11"/>
        <v>24.526392760772644</v>
      </c>
      <c r="E79">
        <f t="shared" si="12"/>
        <v>-1.3305499738194224</v>
      </c>
      <c r="F79">
        <f t="shared" si="8"/>
        <v>23.195842786953222</v>
      </c>
      <c r="G79">
        <f t="shared" si="9"/>
        <v>31.804157213046778</v>
      </c>
      <c r="H79">
        <f t="shared" si="13"/>
        <v>31.804157213046778</v>
      </c>
      <c r="I79">
        <f t="shared" si="10"/>
        <v>1011.5044160321954</v>
      </c>
    </row>
    <row r="80" spans="1:13">
      <c r="B80" s="4">
        <v>14</v>
      </c>
      <c r="C80" s="2">
        <v>35</v>
      </c>
      <c r="D80">
        <f t="shared" si="11"/>
        <v>32.737089950867258</v>
      </c>
      <c r="E80">
        <f t="shared" si="12"/>
        <v>0.57769945896338482</v>
      </c>
      <c r="F80">
        <f t="shared" si="8"/>
        <v>33.314789409830645</v>
      </c>
      <c r="G80">
        <f t="shared" si="9"/>
        <v>1.6852105901693548</v>
      </c>
      <c r="H80">
        <f t="shared" si="13"/>
        <v>1.6852105901693548</v>
      </c>
      <c r="I80">
        <f t="shared" si="10"/>
        <v>2.8399347332189451</v>
      </c>
    </row>
    <row r="81" spans="1:9">
      <c r="B81" s="4">
        <v>15</v>
      </c>
      <c r="C81" s="2">
        <v>25</v>
      </c>
      <c r="D81">
        <f t="shared" si="11"/>
        <v>33.820352586881455</v>
      </c>
      <c r="E81">
        <f t="shared" si="12"/>
        <v>0.67881209437354739</v>
      </c>
      <c r="F81">
        <f t="shared" si="8"/>
        <v>34.499164681255003</v>
      </c>
      <c r="G81">
        <f t="shared" si="9"/>
        <v>-9.499164681255003</v>
      </c>
      <c r="H81">
        <f t="shared" si="13"/>
        <v>9.499164681255003</v>
      </c>
      <c r="I81">
        <f t="shared" si="10"/>
        <v>90.234129641602465</v>
      </c>
    </row>
    <row r="82" spans="1:9">
      <c r="B82" s="4">
        <v>16</v>
      </c>
      <c r="C82" s="2">
        <v>55</v>
      </c>
      <c r="D82">
        <f t="shared" si="11"/>
        <v>31.6494152768785</v>
      </c>
      <c r="E82">
        <f t="shared" si="12"/>
        <v>0.10886221349824693</v>
      </c>
      <c r="F82">
        <f t="shared" si="8"/>
        <v>31.758277490376749</v>
      </c>
      <c r="G82">
        <f t="shared" si="9"/>
        <v>23.241722509623251</v>
      </c>
      <c r="H82">
        <f t="shared" si="13"/>
        <v>23.241722509623251</v>
      </c>
      <c r="I82">
        <f t="shared" si="10"/>
        <v>540.17766521432816</v>
      </c>
    </row>
    <row r="83" spans="1:9">
      <c r="B83" s="4">
        <v>17</v>
      </c>
      <c r="C83" s="2">
        <v>55</v>
      </c>
      <c r="D83">
        <f t="shared" si="11"/>
        <v>38.730794243263723</v>
      </c>
      <c r="E83">
        <f t="shared" si="12"/>
        <v>1.5033655640756423</v>
      </c>
      <c r="F83">
        <f t="shared" si="8"/>
        <v>40.234159807339367</v>
      </c>
      <c r="G83">
        <f t="shared" si="9"/>
        <v>14.765840192660633</v>
      </c>
      <c r="H83">
        <f t="shared" si="13"/>
        <v>14.765840192660633</v>
      </c>
      <c r="I83">
        <f t="shared" si="10"/>
        <v>218.0300365951922</v>
      </c>
    </row>
    <row r="84" spans="1:9">
      <c r="B84" s="4">
        <v>18</v>
      </c>
      <c r="C84" s="2">
        <v>40</v>
      </c>
      <c r="D84">
        <f t="shared" si="11"/>
        <v>44.66391186513755</v>
      </c>
      <c r="E84">
        <f t="shared" si="12"/>
        <v>2.3893159756352791</v>
      </c>
      <c r="F84">
        <f t="shared" si="8"/>
        <v>47.053227840772827</v>
      </c>
      <c r="G84">
        <f t="shared" si="9"/>
        <v>-7.0532278407728271</v>
      </c>
      <c r="H84">
        <f t="shared" si="13"/>
        <v>7.0532278407728271</v>
      </c>
      <c r="I84">
        <f t="shared" si="10"/>
        <v>49.748022973852919</v>
      </c>
    </row>
    <row r="85" spans="1:9">
      <c r="B85" s="4">
        <v>19</v>
      </c>
      <c r="C85" s="2">
        <v>35</v>
      </c>
      <c r="D85">
        <f t="shared" si="11"/>
        <v>44.937259488540974</v>
      </c>
      <c r="E85">
        <f t="shared" si="12"/>
        <v>1.9661223051889081</v>
      </c>
      <c r="F85">
        <f t="shared" si="8"/>
        <v>46.903381793729885</v>
      </c>
      <c r="G85">
        <f t="shared" si="9"/>
        <v>-11.903381793729885</v>
      </c>
      <c r="H85">
        <f t="shared" si="13"/>
        <v>11.903381793729885</v>
      </c>
      <c r="I85">
        <f t="shared" si="10"/>
        <v>141.69049812730009</v>
      </c>
    </row>
    <row r="86" spans="1:9">
      <c r="B86" s="4">
        <v>20</v>
      </c>
      <c r="C86" s="2">
        <v>60</v>
      </c>
      <c r="D86">
        <f t="shared" si="11"/>
        <v>43.332367255610919</v>
      </c>
      <c r="E86">
        <f t="shared" si="12"/>
        <v>1.2519193975651155</v>
      </c>
      <c r="F86">
        <f t="shared" si="8"/>
        <v>44.584286653176036</v>
      </c>
      <c r="G86">
        <f t="shared" si="9"/>
        <v>15.415713346823964</v>
      </c>
      <c r="H86">
        <f t="shared" si="13"/>
        <v>15.415713346823964</v>
      </c>
      <c r="I86">
        <f t="shared" si="10"/>
        <v>237.64421799144648</v>
      </c>
    </row>
    <row r="87" spans="1:9">
      <c r="B87" s="4">
        <v>21</v>
      </c>
      <c r="C87" s="2">
        <v>75</v>
      </c>
      <c r="D87">
        <f t="shared" si="11"/>
        <v>49.209000657223228</v>
      </c>
      <c r="E87">
        <f t="shared" si="12"/>
        <v>2.1768621983745544</v>
      </c>
      <c r="F87">
        <f t="shared" si="8"/>
        <v>51.385862855597786</v>
      </c>
      <c r="G87">
        <f t="shared" si="9"/>
        <v>23.614137144402214</v>
      </c>
      <c r="H87">
        <f t="shared" si="13"/>
        <v>23.614137144402214</v>
      </c>
      <c r="I87">
        <f t="shared" si="10"/>
        <v>557.62747307463633</v>
      </c>
    </row>
    <row r="88" spans="1:9">
      <c r="B88" s="4">
        <v>22</v>
      </c>
      <c r="C88" s="2">
        <v>50</v>
      </c>
      <c r="D88">
        <f t="shared" si="11"/>
        <v>58.470103998918447</v>
      </c>
      <c r="E88">
        <f t="shared" si="12"/>
        <v>3.5937104270386873</v>
      </c>
      <c r="F88">
        <f t="shared" si="8"/>
        <v>62.063814425957133</v>
      </c>
      <c r="G88">
        <f t="shared" si="9"/>
        <v>-12.063814425957133</v>
      </c>
      <c r="H88">
        <f t="shared" si="13"/>
        <v>12.063814425957133</v>
      </c>
      <c r="I88">
        <f t="shared" si="10"/>
        <v>145.53561850393143</v>
      </c>
    </row>
    <row r="89" spans="1:9">
      <c r="B89" s="4">
        <v>23</v>
      </c>
      <c r="C89" s="2">
        <v>40</v>
      </c>
      <c r="D89">
        <f t="shared" si="11"/>
        <v>58.444670098169993</v>
      </c>
      <c r="E89">
        <f t="shared" si="12"/>
        <v>2.8698815614812596</v>
      </c>
      <c r="F89">
        <f t="shared" si="8"/>
        <v>61.314551659651251</v>
      </c>
      <c r="G89">
        <f t="shared" si="9"/>
        <v>-21.314551659651251</v>
      </c>
      <c r="H89">
        <f t="shared" si="13"/>
        <v>21.314551659651251</v>
      </c>
      <c r="I89">
        <f t="shared" si="10"/>
        <v>454.3101124519419</v>
      </c>
    </row>
    <row r="90" spans="1:9">
      <c r="B90" s="5">
        <v>24</v>
      </c>
      <c r="C90" s="3">
        <v>65</v>
      </c>
      <c r="D90">
        <f t="shared" si="11"/>
        <v>54.920186161755872</v>
      </c>
      <c r="E90">
        <f t="shared" si="12"/>
        <v>1.5910084619021831</v>
      </c>
      <c r="F90">
        <f t="shared" si="8"/>
        <v>56.511194623658056</v>
      </c>
      <c r="G90">
        <f t="shared" si="9"/>
        <v>8.4888053763419435</v>
      </c>
      <c r="H90">
        <f>ABS(G90)</f>
        <v>8.4888053763419435</v>
      </c>
      <c r="I90">
        <f>G90^2</f>
        <v>72.059816717411891</v>
      </c>
    </row>
    <row r="91" spans="1:9">
      <c r="B91" s="18">
        <v>25</v>
      </c>
      <c r="D91">
        <f t="shared" si="11"/>
        <v>59.05783623656064</v>
      </c>
      <c r="E91">
        <f t="shared" si="12"/>
        <v>2.1003367844827001</v>
      </c>
      <c r="F91">
        <f t="shared" si="8"/>
        <v>61.158173021043339</v>
      </c>
    </row>
    <row r="94" spans="1:9">
      <c r="A94" t="s">
        <v>50</v>
      </c>
    </row>
    <row r="95" spans="1:9">
      <c r="C95" t="s">
        <v>43</v>
      </c>
      <c r="D95" t="s">
        <v>36</v>
      </c>
      <c r="E95" t="s">
        <v>31</v>
      </c>
    </row>
    <row r="96" spans="1:9">
      <c r="B96" t="s">
        <v>38</v>
      </c>
      <c r="C96">
        <v>85</v>
      </c>
      <c r="D96">
        <v>51.442900000000002</v>
      </c>
      <c r="E96">
        <f>C96-D96</f>
        <v>33.557099999999998</v>
      </c>
    </row>
    <row r="97" spans="2:7">
      <c r="B97" t="s">
        <v>39</v>
      </c>
      <c r="C97">
        <v>85</v>
      </c>
      <c r="D97">
        <v>57.598700000000001</v>
      </c>
      <c r="E97">
        <f t="shared" ref="E97:E98" si="14">C97-D97</f>
        <v>27.401299999999999</v>
      </c>
    </row>
    <row r="98" spans="2:7">
      <c r="B98" t="s">
        <v>51</v>
      </c>
      <c r="C98">
        <v>85</v>
      </c>
      <c r="D98">
        <v>61.128</v>
      </c>
      <c r="E98">
        <f t="shared" si="14"/>
        <v>23.872</v>
      </c>
      <c r="G98" t="s">
        <v>52</v>
      </c>
    </row>
    <row r="99" spans="2:7">
      <c r="G99" t="s">
        <v>53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D31" sqref="D31"/>
    </sheetView>
  </sheetViews>
  <sheetFormatPr baseColWidth="10" defaultRowHeight="15" x14ac:dyDescent="0"/>
  <sheetData>
    <row r="1" spans="1:4">
      <c r="A1" s="1" t="s">
        <v>19</v>
      </c>
    </row>
    <row r="3" spans="1:4">
      <c r="B3" s="15" t="s">
        <v>20</v>
      </c>
      <c r="C3" s="15" t="s">
        <v>21</v>
      </c>
      <c r="D3" s="14" t="s">
        <v>22</v>
      </c>
    </row>
    <row r="4" spans="1:4">
      <c r="B4" s="4">
        <v>1</v>
      </c>
      <c r="C4" s="4">
        <v>7</v>
      </c>
      <c r="D4" s="2">
        <v>1.5</v>
      </c>
    </row>
    <row r="5" spans="1:4">
      <c r="B5" s="4">
        <v>2</v>
      </c>
      <c r="C5" s="4">
        <v>2</v>
      </c>
      <c r="D5" s="2">
        <v>1</v>
      </c>
    </row>
    <row r="6" spans="1:4">
      <c r="B6" s="4">
        <v>3</v>
      </c>
      <c r="C6" s="4">
        <v>6</v>
      </c>
      <c r="D6" s="2">
        <v>1.3</v>
      </c>
    </row>
    <row r="7" spans="1:4">
      <c r="B7" s="4">
        <v>4</v>
      </c>
      <c r="C7" s="4">
        <v>4</v>
      </c>
      <c r="D7" s="2">
        <v>1.5</v>
      </c>
    </row>
    <row r="8" spans="1:4">
      <c r="B8" s="4">
        <v>5</v>
      </c>
      <c r="C8" s="4">
        <v>14</v>
      </c>
      <c r="D8" s="2">
        <v>2.5</v>
      </c>
    </row>
    <row r="9" spans="1:4">
      <c r="B9" s="4">
        <v>6</v>
      </c>
      <c r="C9" s="4">
        <v>15</v>
      </c>
      <c r="D9" s="2">
        <v>2.7</v>
      </c>
    </row>
    <row r="10" spans="1:4">
      <c r="B10" s="4">
        <v>7</v>
      </c>
      <c r="C10" s="4">
        <v>16</v>
      </c>
      <c r="D10" s="2">
        <v>2.4</v>
      </c>
    </row>
    <row r="11" spans="1:4">
      <c r="B11" s="4">
        <v>8</v>
      </c>
      <c r="C11" s="4">
        <v>12</v>
      </c>
      <c r="D11" s="2">
        <v>2</v>
      </c>
    </row>
    <row r="12" spans="1:4">
      <c r="B12" s="4">
        <v>9</v>
      </c>
      <c r="C12" s="4">
        <v>14</v>
      </c>
      <c r="D12" s="2">
        <v>2.7</v>
      </c>
    </row>
    <row r="13" spans="1:4">
      <c r="B13" s="4">
        <v>10</v>
      </c>
      <c r="C13" s="4">
        <v>20</v>
      </c>
      <c r="D13" s="2">
        <v>4.4000000000000004</v>
      </c>
    </row>
    <row r="14" spans="1:4">
      <c r="B14" s="4">
        <v>11</v>
      </c>
      <c r="C14" s="4">
        <v>15</v>
      </c>
      <c r="D14" s="2">
        <v>3.4</v>
      </c>
    </row>
    <row r="15" spans="1:4">
      <c r="B15" s="5">
        <v>12</v>
      </c>
      <c r="C15" s="5">
        <v>7</v>
      </c>
      <c r="D15" s="3">
        <v>1.7</v>
      </c>
    </row>
    <row r="18" spans="1:2">
      <c r="A18" t="s">
        <v>54</v>
      </c>
      <c r="B18" t="s">
        <v>55</v>
      </c>
    </row>
    <row r="20" spans="1:2">
      <c r="A20" t="s">
        <v>56</v>
      </c>
      <c r="B20" t="s">
        <v>57</v>
      </c>
    </row>
    <row r="21" spans="1:2">
      <c r="B21" t="s">
        <v>58</v>
      </c>
    </row>
    <row r="22" spans="1:2">
      <c r="B22" t="s">
        <v>59</v>
      </c>
    </row>
    <row r="23" spans="1:2">
      <c r="B23">
        <f>0.506+0.159*10</f>
        <v>2.0960000000000001</v>
      </c>
    </row>
    <row r="24" spans="1:2">
      <c r="B24" t="s">
        <v>60</v>
      </c>
    </row>
    <row r="26" spans="1:2">
      <c r="A26" t="s">
        <v>61</v>
      </c>
      <c r="B26" t="s">
        <v>62</v>
      </c>
    </row>
    <row r="27" spans="1:2">
      <c r="B27" t="s">
        <v>63</v>
      </c>
    </row>
    <row r="29" spans="1:2">
      <c r="A29" t="s">
        <v>64</v>
      </c>
      <c r="B29" t="s">
        <v>65</v>
      </c>
    </row>
    <row r="30" spans="1:2">
      <c r="B30" t="s">
        <v>66</v>
      </c>
    </row>
    <row r="31" spans="1:2">
      <c r="B31" t="s">
        <v>67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3"/>
  <sheetViews>
    <sheetView workbookViewId="0">
      <selection activeCell="I19" sqref="I19"/>
    </sheetView>
  </sheetViews>
  <sheetFormatPr baseColWidth="10" defaultRowHeight="15" x14ac:dyDescent="0"/>
  <cols>
    <col min="6" max="6" width="14.1640625" bestFit="1" customWidth="1"/>
    <col min="8" max="8" width="13.33203125" bestFit="1" customWidth="1"/>
  </cols>
  <sheetData>
    <row r="1" spans="2:9">
      <c r="B1" s="1" t="s">
        <v>23</v>
      </c>
    </row>
    <row r="3" spans="2:9">
      <c r="C3" s="17"/>
      <c r="D3" s="16" t="s">
        <v>24</v>
      </c>
      <c r="E3" s="8"/>
      <c r="F3" s="9"/>
    </row>
    <row r="4" spans="2:9">
      <c r="C4" s="5"/>
      <c r="D4" s="12">
        <v>2010</v>
      </c>
      <c r="E4" s="15">
        <v>2011</v>
      </c>
      <c r="F4" s="15">
        <v>2012</v>
      </c>
      <c r="H4" t="s">
        <v>69</v>
      </c>
      <c r="I4" t="s">
        <v>70</v>
      </c>
    </row>
    <row r="5" spans="2:9">
      <c r="C5" s="4" t="s">
        <v>5</v>
      </c>
      <c r="D5" s="10">
        <v>30</v>
      </c>
      <c r="E5" s="4">
        <v>42</v>
      </c>
      <c r="F5" s="4">
        <v>40</v>
      </c>
    </row>
    <row r="6" spans="2:9">
      <c r="C6" s="4" t="s">
        <v>4</v>
      </c>
      <c r="D6" s="10">
        <v>35</v>
      </c>
      <c r="E6" s="4">
        <v>44</v>
      </c>
      <c r="F6" s="4">
        <v>49</v>
      </c>
    </row>
    <row r="7" spans="2:9">
      <c r="C7" s="4" t="s">
        <v>3</v>
      </c>
      <c r="D7" s="10">
        <v>42</v>
      </c>
      <c r="E7" s="4">
        <v>49</v>
      </c>
      <c r="F7" s="4">
        <v>50</v>
      </c>
    </row>
    <row r="8" spans="2:9">
      <c r="C8" s="4" t="s">
        <v>6</v>
      </c>
      <c r="D8" s="10">
        <v>44</v>
      </c>
      <c r="E8" s="4">
        <v>40</v>
      </c>
      <c r="F8" s="4">
        <v>46</v>
      </c>
    </row>
    <row r="9" spans="2:9">
      <c r="C9" s="4" t="s">
        <v>7</v>
      </c>
      <c r="D9" s="10">
        <v>57</v>
      </c>
      <c r="E9" s="4">
        <v>51</v>
      </c>
      <c r="F9" s="4">
        <v>61</v>
      </c>
    </row>
    <row r="10" spans="2:9">
      <c r="C10" s="4" t="s">
        <v>25</v>
      </c>
      <c r="D10" s="10">
        <v>66</v>
      </c>
      <c r="E10" s="4">
        <v>74</v>
      </c>
      <c r="F10" s="4">
        <v>69</v>
      </c>
    </row>
    <row r="11" spans="2:9">
      <c r="C11" s="4" t="s">
        <v>9</v>
      </c>
      <c r="D11" s="10">
        <v>84</v>
      </c>
      <c r="E11" s="4">
        <v>96</v>
      </c>
      <c r="F11" s="4">
        <v>93</v>
      </c>
    </row>
    <row r="12" spans="2:9">
      <c r="C12" s="4" t="s">
        <v>10</v>
      </c>
      <c r="D12" s="10">
        <v>79</v>
      </c>
      <c r="E12" s="4">
        <v>88</v>
      </c>
      <c r="F12" s="4">
        <v>91</v>
      </c>
    </row>
    <row r="13" spans="2:9">
      <c r="C13" s="4" t="s">
        <v>11</v>
      </c>
      <c r="D13" s="10">
        <v>58</v>
      </c>
      <c r="E13" s="4">
        <v>63</v>
      </c>
      <c r="F13" s="4">
        <v>74</v>
      </c>
    </row>
    <row r="14" spans="2:9">
      <c r="C14" s="4" t="s">
        <v>12</v>
      </c>
      <c r="D14" s="10">
        <v>44</v>
      </c>
      <c r="E14" s="4">
        <v>50</v>
      </c>
      <c r="F14" s="4">
        <v>66</v>
      </c>
    </row>
    <row r="15" spans="2:9">
      <c r="C15" s="4" t="s">
        <v>13</v>
      </c>
      <c r="D15" s="10">
        <v>32</v>
      </c>
      <c r="E15" s="4">
        <v>46</v>
      </c>
      <c r="F15" s="4">
        <v>34</v>
      </c>
    </row>
    <row r="16" spans="2:9">
      <c r="C16" s="5" t="s">
        <v>26</v>
      </c>
      <c r="D16" s="11">
        <v>65</v>
      </c>
      <c r="E16" s="5">
        <v>60</v>
      </c>
      <c r="F16" s="5">
        <v>65</v>
      </c>
    </row>
    <row r="19" spans="1:11">
      <c r="H19">
        <f>SUM(H46:H57)</f>
        <v>11.935742346693175</v>
      </c>
      <c r="I19">
        <f>SUM(I46:I57)</f>
        <v>12</v>
      </c>
    </row>
    <row r="20" spans="1:11">
      <c r="C20" s="17"/>
      <c r="D20" s="16" t="s">
        <v>43</v>
      </c>
      <c r="E20" s="8"/>
      <c r="F20" s="9"/>
    </row>
    <row r="21" spans="1:11">
      <c r="A21" t="s">
        <v>68</v>
      </c>
      <c r="B21" t="s">
        <v>20</v>
      </c>
      <c r="C21" s="5"/>
      <c r="D21" s="12" t="s">
        <v>71</v>
      </c>
      <c r="E21" s="15" t="s">
        <v>72</v>
      </c>
      <c r="F21" s="15" t="s">
        <v>73</v>
      </c>
      <c r="G21" s="20" t="s">
        <v>74</v>
      </c>
      <c r="H21" s="20" t="s">
        <v>75</v>
      </c>
      <c r="I21" s="20" t="s">
        <v>76</v>
      </c>
      <c r="J21" s="20" t="s">
        <v>79</v>
      </c>
      <c r="K21" s="20" t="s">
        <v>80</v>
      </c>
    </row>
    <row r="22" spans="1:11">
      <c r="A22">
        <v>1</v>
      </c>
      <c r="B22">
        <v>2010</v>
      </c>
      <c r="C22" s="4" t="s">
        <v>5</v>
      </c>
      <c r="D22" s="10">
        <v>30</v>
      </c>
      <c r="H22">
        <f>AVERAGE(G34,G46)</f>
        <v>0.7122071279631943</v>
      </c>
      <c r="I22" s="19">
        <f t="shared" ref="I22:I57" si="0">H22*12/$H$19</f>
        <v>0.71604138957692531</v>
      </c>
      <c r="J22">
        <f>D22/I22</f>
        <v>41.89701941353637</v>
      </c>
      <c r="K22" t="s">
        <v>81</v>
      </c>
    </row>
    <row r="23" spans="1:11">
      <c r="A23">
        <v>2</v>
      </c>
      <c r="B23">
        <v>2010</v>
      </c>
      <c r="C23" s="4" t="s">
        <v>4</v>
      </c>
      <c r="D23" s="10">
        <v>35</v>
      </c>
      <c r="H23">
        <f t="shared" ref="H23:H26" si="1">AVERAGE(G35,G47)</f>
        <v>0.79942157205074005</v>
      </c>
      <c r="I23" s="19">
        <f t="shared" si="0"/>
        <v>0.80372536420130258</v>
      </c>
      <c r="J23">
        <f t="shared" ref="J23:J57" si="2">D23/I23</f>
        <v>43.547213462375979</v>
      </c>
    </row>
    <row r="24" spans="1:11">
      <c r="A24">
        <v>3</v>
      </c>
      <c r="B24">
        <v>2010</v>
      </c>
      <c r="C24" s="4" t="s">
        <v>3</v>
      </c>
      <c r="D24" s="10">
        <v>42</v>
      </c>
      <c r="H24">
        <f t="shared" si="1"/>
        <v>0.84353502833146066</v>
      </c>
      <c r="I24" s="19">
        <f t="shared" si="0"/>
        <v>0.84807631112965232</v>
      </c>
      <c r="J24">
        <f t="shared" si="2"/>
        <v>49.523845258754221</v>
      </c>
    </row>
    <row r="25" spans="1:11">
      <c r="A25">
        <v>4</v>
      </c>
      <c r="B25">
        <v>2010</v>
      </c>
      <c r="C25" s="4" t="s">
        <v>6</v>
      </c>
      <c r="D25" s="10">
        <v>44</v>
      </c>
      <c r="H25">
        <f t="shared" si="1"/>
        <v>0.7218139011559751</v>
      </c>
      <c r="I25" s="19">
        <f t="shared" si="0"/>
        <v>0.72569988210841896</v>
      </c>
      <c r="J25">
        <f t="shared" si="2"/>
        <v>60.631124635385341</v>
      </c>
    </row>
    <row r="26" spans="1:11">
      <c r="A26">
        <v>5</v>
      </c>
      <c r="B26">
        <v>2010</v>
      </c>
      <c r="C26" s="4" t="s">
        <v>7</v>
      </c>
      <c r="D26" s="10">
        <v>57</v>
      </c>
      <c r="H26">
        <f t="shared" si="1"/>
        <v>0.93178312829729026</v>
      </c>
      <c r="I26" s="19">
        <f t="shared" si="0"/>
        <v>0.93679950645594445</v>
      </c>
      <c r="J26">
        <f t="shared" si="2"/>
        <v>60.845463311183522</v>
      </c>
    </row>
    <row r="27" spans="1:11">
      <c r="A27">
        <v>6</v>
      </c>
      <c r="B27">
        <v>2010</v>
      </c>
      <c r="C27" s="4" t="s">
        <v>25</v>
      </c>
      <c r="D27" s="10">
        <v>66</v>
      </c>
      <c r="E27">
        <f>AVERAGE(D22:D33)</f>
        <v>53</v>
      </c>
      <c r="H27">
        <f>AVERAGE(G39,G51)</f>
        <v>1.192223285913679</v>
      </c>
      <c r="I27" s="19">
        <f t="shared" si="0"/>
        <v>1.198641778232407</v>
      </c>
      <c r="J27">
        <f t="shared" si="2"/>
        <v>55.062322370681734</v>
      </c>
    </row>
    <row r="28" spans="1:11">
      <c r="A28">
        <v>7</v>
      </c>
      <c r="B28">
        <v>2010</v>
      </c>
      <c r="C28" s="4" t="s">
        <v>9</v>
      </c>
      <c r="D28" s="10">
        <v>84</v>
      </c>
      <c r="E28">
        <f t="shared" ref="E28:E51" si="3">AVERAGE(D23:D34)</f>
        <v>54</v>
      </c>
      <c r="F28">
        <f>AVERAGE(E27:E28)</f>
        <v>53.5</v>
      </c>
      <c r="G28">
        <f>D28/F28</f>
        <v>1.5700934579439252</v>
      </c>
      <c r="H28">
        <f>AVERAGE(G28,G40)</f>
        <v>1.605559549484783</v>
      </c>
      <c r="I28" s="19">
        <f t="shared" si="0"/>
        <v>1.6142032924458432</v>
      </c>
      <c r="J28">
        <f t="shared" si="2"/>
        <v>52.038055177500645</v>
      </c>
    </row>
    <row r="29" spans="1:11">
      <c r="A29">
        <v>8</v>
      </c>
      <c r="B29">
        <v>2010</v>
      </c>
      <c r="C29" s="4" t="s">
        <v>10</v>
      </c>
      <c r="D29" s="10">
        <v>79</v>
      </c>
      <c r="E29">
        <f t="shared" si="3"/>
        <v>54.75</v>
      </c>
      <c r="F29">
        <f t="shared" ref="F29:F51" si="4">AVERAGE(E28:E29)</f>
        <v>54.375</v>
      </c>
      <c r="G29">
        <f t="shared" ref="G29:G51" si="5">D29/F29</f>
        <v>1.4528735632183909</v>
      </c>
      <c r="H29">
        <f t="shared" ref="H29:H39" si="6">AVERAGE(G29,G41)</f>
        <v>1.4769698306497072</v>
      </c>
      <c r="I29" s="19">
        <f t="shared" si="0"/>
        <v>1.484921293790064</v>
      </c>
      <c r="J29">
        <f t="shared" si="2"/>
        <v>53.201472920065015</v>
      </c>
    </row>
    <row r="30" spans="1:11">
      <c r="A30">
        <v>9</v>
      </c>
      <c r="B30">
        <v>2010</v>
      </c>
      <c r="C30" s="4" t="s">
        <v>11</v>
      </c>
      <c r="D30" s="10">
        <v>58</v>
      </c>
      <c r="E30">
        <f t="shared" si="3"/>
        <v>55.333333333333336</v>
      </c>
      <c r="F30">
        <f t="shared" si="4"/>
        <v>55.041666666666671</v>
      </c>
      <c r="G30">
        <f t="shared" si="5"/>
        <v>1.0537471612414837</v>
      </c>
      <c r="H30">
        <f t="shared" si="6"/>
        <v>1.0619054277544997</v>
      </c>
      <c r="I30" s="19">
        <f t="shared" si="0"/>
        <v>1.0676223365850752</v>
      </c>
      <c r="J30">
        <f t="shared" si="2"/>
        <v>54.326326840931713</v>
      </c>
    </row>
    <row r="31" spans="1:11">
      <c r="A31">
        <v>10</v>
      </c>
      <c r="B31">
        <v>2010</v>
      </c>
      <c r="C31" s="4" t="s">
        <v>12</v>
      </c>
      <c r="D31" s="10">
        <v>44</v>
      </c>
      <c r="E31">
        <f t="shared" si="3"/>
        <v>55</v>
      </c>
      <c r="F31">
        <f t="shared" si="4"/>
        <v>55.166666666666671</v>
      </c>
      <c r="G31">
        <f t="shared" si="5"/>
        <v>0.79758308157099689</v>
      </c>
      <c r="H31">
        <f t="shared" si="6"/>
        <v>0.82132675205310401</v>
      </c>
      <c r="I31" s="19">
        <f t="shared" si="0"/>
        <v>0.82574847364796322</v>
      </c>
      <c r="J31">
        <f t="shared" si="2"/>
        <v>53.284991016233199</v>
      </c>
    </row>
    <row r="32" spans="1:11">
      <c r="A32">
        <v>11</v>
      </c>
      <c r="B32">
        <v>2010</v>
      </c>
      <c r="C32" s="4" t="s">
        <v>13</v>
      </c>
      <c r="D32" s="10">
        <v>32</v>
      </c>
      <c r="E32">
        <f t="shared" si="3"/>
        <v>54.5</v>
      </c>
      <c r="F32">
        <f t="shared" si="4"/>
        <v>54.75</v>
      </c>
      <c r="G32">
        <f t="shared" si="5"/>
        <v>0.58447488584474883</v>
      </c>
      <c r="H32">
        <f t="shared" si="6"/>
        <v>0.67663855712850252</v>
      </c>
      <c r="I32" s="19">
        <f t="shared" si="0"/>
        <v>0.68028133061967455</v>
      </c>
      <c r="J32">
        <f t="shared" si="2"/>
        <v>47.039362333890459</v>
      </c>
    </row>
    <row r="33" spans="1:10">
      <c r="A33">
        <v>12</v>
      </c>
      <c r="B33">
        <v>2010</v>
      </c>
      <c r="C33" s="5" t="s">
        <v>26</v>
      </c>
      <c r="D33" s="11">
        <v>65</v>
      </c>
      <c r="E33">
        <f t="shared" si="3"/>
        <v>55.166666666666664</v>
      </c>
      <c r="F33">
        <f t="shared" si="4"/>
        <v>54.833333333333329</v>
      </c>
      <c r="G33">
        <f t="shared" si="5"/>
        <v>1.1854103343465046</v>
      </c>
      <c r="H33">
        <f t="shared" si="6"/>
        <v>1.0923581859102405</v>
      </c>
      <c r="I33" s="19">
        <f t="shared" si="0"/>
        <v>1.0982390412067307</v>
      </c>
      <c r="J33">
        <f t="shared" si="2"/>
        <v>59.185657731288494</v>
      </c>
    </row>
    <row r="34" spans="1:10">
      <c r="A34">
        <v>13</v>
      </c>
      <c r="B34">
        <v>2011</v>
      </c>
      <c r="C34" s="4" t="s">
        <v>5</v>
      </c>
      <c r="D34" s="4">
        <v>42</v>
      </c>
      <c r="E34">
        <f t="shared" si="3"/>
        <v>56.166666666666664</v>
      </c>
      <c r="F34">
        <f t="shared" si="4"/>
        <v>55.666666666666664</v>
      </c>
      <c r="G34">
        <f t="shared" si="5"/>
        <v>0.75449101796407192</v>
      </c>
      <c r="H34">
        <f t="shared" si="6"/>
        <v>0.7122071279631943</v>
      </c>
      <c r="I34">
        <f t="shared" si="0"/>
        <v>0.71604138957692531</v>
      </c>
      <c r="J34">
        <f t="shared" si="2"/>
        <v>58.655827178950922</v>
      </c>
    </row>
    <row r="35" spans="1:10">
      <c r="A35">
        <v>14</v>
      </c>
      <c r="B35">
        <v>2011</v>
      </c>
      <c r="C35" s="4" t="s">
        <v>4</v>
      </c>
      <c r="D35" s="4">
        <v>44</v>
      </c>
      <c r="E35">
        <f t="shared" si="3"/>
        <v>56.916666666666664</v>
      </c>
      <c r="F35">
        <f t="shared" si="4"/>
        <v>56.541666666666664</v>
      </c>
      <c r="G35">
        <f t="shared" si="5"/>
        <v>0.77818717759764189</v>
      </c>
      <c r="H35">
        <f t="shared" si="6"/>
        <v>0.79942157205074005</v>
      </c>
      <c r="I35">
        <f t="shared" si="0"/>
        <v>0.80372536420130258</v>
      </c>
      <c r="J35">
        <f t="shared" si="2"/>
        <v>54.745068352701232</v>
      </c>
    </row>
    <row r="36" spans="1:10">
      <c r="A36">
        <v>15</v>
      </c>
      <c r="B36">
        <v>2011</v>
      </c>
      <c r="C36" s="4" t="s">
        <v>3</v>
      </c>
      <c r="D36" s="4">
        <v>49</v>
      </c>
      <c r="E36">
        <f t="shared" si="3"/>
        <v>57.333333333333336</v>
      </c>
      <c r="F36">
        <f t="shared" si="4"/>
        <v>57.125</v>
      </c>
      <c r="G36">
        <f t="shared" si="5"/>
        <v>0.85776805251641142</v>
      </c>
      <c r="H36">
        <f t="shared" si="6"/>
        <v>0.84353502833146066</v>
      </c>
      <c r="I36">
        <f t="shared" si="0"/>
        <v>0.84807631112965232</v>
      </c>
      <c r="J36">
        <f t="shared" si="2"/>
        <v>57.777819468546589</v>
      </c>
    </row>
    <row r="37" spans="1:10">
      <c r="A37">
        <v>16</v>
      </c>
      <c r="B37">
        <v>2011</v>
      </c>
      <c r="C37" s="4" t="s">
        <v>6</v>
      </c>
      <c r="D37" s="4">
        <v>40</v>
      </c>
      <c r="E37">
        <f t="shared" si="3"/>
        <v>57.833333333333336</v>
      </c>
      <c r="F37">
        <f t="shared" si="4"/>
        <v>57.583333333333336</v>
      </c>
      <c r="G37">
        <f t="shared" si="5"/>
        <v>0.69464544138929085</v>
      </c>
      <c r="H37">
        <f t="shared" si="6"/>
        <v>0.7218139011559751</v>
      </c>
      <c r="I37">
        <f t="shared" si="0"/>
        <v>0.72569988210841896</v>
      </c>
      <c r="J37">
        <f t="shared" si="2"/>
        <v>55.119204213986677</v>
      </c>
    </row>
    <row r="38" spans="1:10">
      <c r="A38">
        <v>17</v>
      </c>
      <c r="B38">
        <v>2011</v>
      </c>
      <c r="C38" s="4" t="s">
        <v>7</v>
      </c>
      <c r="D38" s="4">
        <v>51</v>
      </c>
      <c r="E38">
        <f t="shared" si="3"/>
        <v>59</v>
      </c>
      <c r="F38">
        <f t="shared" si="4"/>
        <v>58.416666666666671</v>
      </c>
      <c r="G38">
        <f t="shared" si="5"/>
        <v>0.87303851640513541</v>
      </c>
      <c r="H38">
        <f t="shared" si="6"/>
        <v>0.93178312829729026</v>
      </c>
      <c r="I38">
        <f t="shared" si="0"/>
        <v>0.93679950645594445</v>
      </c>
      <c r="J38">
        <f t="shared" si="2"/>
        <v>54.440677699479991</v>
      </c>
    </row>
    <row r="39" spans="1:10">
      <c r="A39">
        <v>18</v>
      </c>
      <c r="B39">
        <v>2011</v>
      </c>
      <c r="C39" s="4" t="s">
        <v>25</v>
      </c>
      <c r="D39" s="4">
        <v>74</v>
      </c>
      <c r="E39">
        <f t="shared" si="3"/>
        <v>58.583333333333336</v>
      </c>
      <c r="F39">
        <f t="shared" si="4"/>
        <v>58.791666666666671</v>
      </c>
      <c r="G39">
        <f t="shared" si="5"/>
        <v>1.2586817859673989</v>
      </c>
      <c r="H39">
        <f t="shared" si="6"/>
        <v>1.192223285913679</v>
      </c>
      <c r="I39">
        <f t="shared" si="0"/>
        <v>1.198641778232407</v>
      </c>
      <c r="J39">
        <f t="shared" si="2"/>
        <v>61.736543264097705</v>
      </c>
    </row>
    <row r="40" spans="1:10">
      <c r="A40">
        <v>19</v>
      </c>
      <c r="B40">
        <v>2011</v>
      </c>
      <c r="C40" s="4" t="s">
        <v>9</v>
      </c>
      <c r="D40" s="4">
        <v>96</v>
      </c>
      <c r="E40">
        <f t="shared" si="3"/>
        <v>58.416666666666664</v>
      </c>
      <c r="F40">
        <f t="shared" si="4"/>
        <v>58.5</v>
      </c>
      <c r="G40">
        <f t="shared" si="5"/>
        <v>1.641025641025641</v>
      </c>
      <c r="H40">
        <v>1.605559549484783</v>
      </c>
      <c r="I40">
        <f t="shared" si="0"/>
        <v>1.6142032924458432</v>
      </c>
      <c r="J40">
        <f t="shared" si="2"/>
        <v>59.472063060000742</v>
      </c>
    </row>
    <row r="41" spans="1:10">
      <c r="A41">
        <v>20</v>
      </c>
      <c r="B41">
        <v>2011</v>
      </c>
      <c r="C41" s="4" t="s">
        <v>10</v>
      </c>
      <c r="D41" s="4">
        <v>88</v>
      </c>
      <c r="E41">
        <f t="shared" si="3"/>
        <v>58.833333333333336</v>
      </c>
      <c r="F41">
        <f t="shared" si="4"/>
        <v>58.625</v>
      </c>
      <c r="G41">
        <f t="shared" si="5"/>
        <v>1.5010660980810235</v>
      </c>
      <c r="H41">
        <v>1.4769698306497072</v>
      </c>
      <c r="I41">
        <f t="shared" si="0"/>
        <v>1.484921293790064</v>
      </c>
      <c r="J41">
        <f t="shared" si="2"/>
        <v>59.262400214755971</v>
      </c>
    </row>
    <row r="42" spans="1:10">
      <c r="A42">
        <v>21</v>
      </c>
      <c r="B42">
        <v>2011</v>
      </c>
      <c r="C42" s="4" t="s">
        <v>11</v>
      </c>
      <c r="D42" s="4">
        <v>63</v>
      </c>
      <c r="E42">
        <f t="shared" si="3"/>
        <v>58.916666666666664</v>
      </c>
      <c r="F42">
        <f t="shared" si="4"/>
        <v>58.875</v>
      </c>
      <c r="G42">
        <f t="shared" si="5"/>
        <v>1.0700636942675159</v>
      </c>
      <c r="H42">
        <v>1.0619054277544997</v>
      </c>
      <c r="I42">
        <f t="shared" si="0"/>
        <v>1.0676223365850752</v>
      </c>
      <c r="J42">
        <f t="shared" si="2"/>
        <v>59.009630878943064</v>
      </c>
    </row>
    <row r="43" spans="1:10">
      <c r="A43">
        <v>22</v>
      </c>
      <c r="B43">
        <v>2011</v>
      </c>
      <c r="C43" s="4" t="s">
        <v>12</v>
      </c>
      <c r="D43" s="4">
        <v>50</v>
      </c>
      <c r="E43">
        <f t="shared" si="3"/>
        <v>59.416666666666664</v>
      </c>
      <c r="F43">
        <f t="shared" si="4"/>
        <v>59.166666666666664</v>
      </c>
      <c r="G43">
        <f t="shared" si="5"/>
        <v>0.84507042253521125</v>
      </c>
      <c r="H43">
        <v>0.82132675205310401</v>
      </c>
      <c r="I43">
        <f t="shared" si="0"/>
        <v>0.82574847364796322</v>
      </c>
      <c r="J43">
        <f t="shared" si="2"/>
        <v>60.551126154810461</v>
      </c>
    </row>
    <row r="44" spans="1:10">
      <c r="A44">
        <v>23</v>
      </c>
      <c r="B44">
        <v>2011</v>
      </c>
      <c r="C44" s="4" t="s">
        <v>13</v>
      </c>
      <c r="D44" s="4">
        <v>46</v>
      </c>
      <c r="E44">
        <f t="shared" si="3"/>
        <v>60.25</v>
      </c>
      <c r="F44">
        <f t="shared" si="4"/>
        <v>59.833333333333329</v>
      </c>
      <c r="G44">
        <f t="shared" si="5"/>
        <v>0.76880222841225632</v>
      </c>
      <c r="H44">
        <v>0.67663855712850252</v>
      </c>
      <c r="I44">
        <f t="shared" si="0"/>
        <v>0.68028133061967455</v>
      </c>
      <c r="J44">
        <f t="shared" si="2"/>
        <v>67.619083354967529</v>
      </c>
    </row>
    <row r="45" spans="1:10">
      <c r="A45">
        <v>24</v>
      </c>
      <c r="B45">
        <v>2011</v>
      </c>
      <c r="C45" s="5" t="s">
        <v>26</v>
      </c>
      <c r="D45" s="5">
        <v>60</v>
      </c>
      <c r="E45">
        <f t="shared" si="3"/>
        <v>59.833333333333336</v>
      </c>
      <c r="F45">
        <f t="shared" si="4"/>
        <v>60.041666666666671</v>
      </c>
      <c r="G45">
        <f t="shared" si="5"/>
        <v>0.99930603747397628</v>
      </c>
      <c r="H45">
        <v>1.0923581859102405</v>
      </c>
      <c r="I45">
        <f t="shared" si="0"/>
        <v>1.0982390412067307</v>
      </c>
      <c r="J45">
        <f t="shared" si="2"/>
        <v>54.632914828881688</v>
      </c>
    </row>
    <row r="46" spans="1:10">
      <c r="A46">
        <v>25</v>
      </c>
      <c r="B46">
        <v>2012</v>
      </c>
      <c r="C46" s="4" t="s">
        <v>5</v>
      </c>
      <c r="D46" s="4">
        <v>40</v>
      </c>
      <c r="E46">
        <f t="shared" si="3"/>
        <v>59.583333333333336</v>
      </c>
      <c r="F46">
        <f t="shared" si="4"/>
        <v>59.708333333333336</v>
      </c>
      <c r="G46">
        <f t="shared" si="5"/>
        <v>0.66992323796231679</v>
      </c>
      <c r="H46">
        <v>0.7122071279631943</v>
      </c>
      <c r="I46">
        <f t="shared" si="0"/>
        <v>0.71604138957692531</v>
      </c>
      <c r="J46">
        <f t="shared" si="2"/>
        <v>55.862692551381826</v>
      </c>
    </row>
    <row r="47" spans="1:10">
      <c r="A47">
        <v>26</v>
      </c>
      <c r="B47">
        <v>2012</v>
      </c>
      <c r="C47" s="4" t="s">
        <v>4</v>
      </c>
      <c r="D47" s="4">
        <v>49</v>
      </c>
      <c r="E47">
        <f t="shared" si="3"/>
        <v>59.833333333333336</v>
      </c>
      <c r="F47">
        <f t="shared" si="4"/>
        <v>59.708333333333336</v>
      </c>
      <c r="G47">
        <f t="shared" si="5"/>
        <v>0.8206559665038381</v>
      </c>
      <c r="H47">
        <v>0.79942157205074005</v>
      </c>
      <c r="I47">
        <f t="shared" si="0"/>
        <v>0.80372536420130258</v>
      </c>
      <c r="J47">
        <f t="shared" si="2"/>
        <v>60.966098847326371</v>
      </c>
    </row>
    <row r="48" spans="1:10">
      <c r="A48">
        <v>27</v>
      </c>
      <c r="B48">
        <v>2012</v>
      </c>
      <c r="C48" s="4" t="s">
        <v>3</v>
      </c>
      <c r="D48" s="4">
        <v>50</v>
      </c>
      <c r="E48">
        <f t="shared" si="3"/>
        <v>60.75</v>
      </c>
      <c r="F48">
        <f t="shared" si="4"/>
        <v>60.291666666666671</v>
      </c>
      <c r="G48">
        <f t="shared" si="5"/>
        <v>0.82930200414651001</v>
      </c>
      <c r="H48">
        <v>0.84353502833146066</v>
      </c>
      <c r="I48">
        <f t="shared" si="0"/>
        <v>0.84807631112965232</v>
      </c>
      <c r="J48">
        <f t="shared" si="2"/>
        <v>58.956958641374072</v>
      </c>
    </row>
    <row r="49" spans="1:10">
      <c r="A49">
        <v>28</v>
      </c>
      <c r="B49">
        <v>2012</v>
      </c>
      <c r="C49" s="4" t="s">
        <v>6</v>
      </c>
      <c r="D49" s="4">
        <v>46</v>
      </c>
      <c r="E49">
        <f t="shared" si="3"/>
        <v>62.083333333333336</v>
      </c>
      <c r="F49">
        <f t="shared" si="4"/>
        <v>61.416666666666671</v>
      </c>
      <c r="G49">
        <f t="shared" si="5"/>
        <v>0.74898236092265935</v>
      </c>
      <c r="H49">
        <v>0.7218139011559751</v>
      </c>
      <c r="I49">
        <f t="shared" si="0"/>
        <v>0.72569988210841896</v>
      </c>
      <c r="J49">
        <f t="shared" si="2"/>
        <v>63.387084846084676</v>
      </c>
    </row>
    <row r="50" spans="1:10">
      <c r="A50">
        <v>29</v>
      </c>
      <c r="B50">
        <v>2012</v>
      </c>
      <c r="C50" s="4" t="s">
        <v>7</v>
      </c>
      <c r="D50" s="4">
        <v>61</v>
      </c>
      <c r="E50">
        <f t="shared" si="3"/>
        <v>61.083333333333336</v>
      </c>
      <c r="F50">
        <f t="shared" si="4"/>
        <v>61.583333333333336</v>
      </c>
      <c r="G50">
        <f t="shared" si="5"/>
        <v>0.99052774018944512</v>
      </c>
      <c r="H50">
        <v>0.93178312829729026</v>
      </c>
      <c r="I50">
        <f t="shared" si="0"/>
        <v>0.93679950645594445</v>
      </c>
      <c r="J50">
        <f t="shared" si="2"/>
        <v>65.115320385652538</v>
      </c>
    </row>
    <row r="51" spans="1:10">
      <c r="A51">
        <v>30</v>
      </c>
      <c r="B51">
        <v>2012</v>
      </c>
      <c r="C51" s="4" t="s">
        <v>25</v>
      </c>
      <c r="D51" s="4">
        <v>69</v>
      </c>
      <c r="E51">
        <f t="shared" si="3"/>
        <v>61.5</v>
      </c>
      <c r="F51">
        <f t="shared" si="4"/>
        <v>61.291666666666671</v>
      </c>
      <c r="G51">
        <f t="shared" si="5"/>
        <v>1.1257647858599591</v>
      </c>
      <c r="H51">
        <v>1.192223285913679</v>
      </c>
      <c r="I51">
        <f t="shared" si="0"/>
        <v>1.198641778232407</v>
      </c>
      <c r="J51">
        <f t="shared" si="2"/>
        <v>57.56515520571272</v>
      </c>
    </row>
    <row r="52" spans="1:10">
      <c r="A52">
        <v>31</v>
      </c>
      <c r="B52">
        <v>2012</v>
      </c>
      <c r="C52" s="4" t="s">
        <v>9</v>
      </c>
      <c r="D52" s="4">
        <v>93</v>
      </c>
      <c r="H52">
        <v>1.605559549484783</v>
      </c>
      <c r="I52">
        <f t="shared" si="0"/>
        <v>1.6142032924458432</v>
      </c>
      <c r="J52">
        <f t="shared" si="2"/>
        <v>57.613561089375715</v>
      </c>
    </row>
    <row r="53" spans="1:10">
      <c r="A53">
        <v>32</v>
      </c>
      <c r="B53">
        <v>2012</v>
      </c>
      <c r="C53" s="4" t="s">
        <v>10</v>
      </c>
      <c r="D53" s="4">
        <v>91</v>
      </c>
      <c r="H53">
        <v>1.4769698306497072</v>
      </c>
      <c r="I53">
        <f t="shared" si="0"/>
        <v>1.484921293790064</v>
      </c>
      <c r="J53">
        <f t="shared" si="2"/>
        <v>61.282709312986285</v>
      </c>
    </row>
    <row r="54" spans="1:10">
      <c r="A54">
        <v>33</v>
      </c>
      <c r="B54">
        <v>2012</v>
      </c>
      <c r="C54" s="4" t="s">
        <v>11</v>
      </c>
      <c r="D54" s="4">
        <v>74</v>
      </c>
      <c r="H54">
        <v>1.0619054277544997</v>
      </c>
      <c r="I54">
        <f t="shared" si="0"/>
        <v>1.0676223365850752</v>
      </c>
      <c r="J54">
        <f t="shared" si="2"/>
        <v>69.312899762568037</v>
      </c>
    </row>
    <row r="55" spans="1:10">
      <c r="A55">
        <v>34</v>
      </c>
      <c r="B55">
        <v>2012</v>
      </c>
      <c r="C55" s="4" t="s">
        <v>12</v>
      </c>
      <c r="D55" s="4">
        <v>66</v>
      </c>
      <c r="H55">
        <v>0.82132675205310401</v>
      </c>
      <c r="I55">
        <f t="shared" si="0"/>
        <v>0.82574847364796322</v>
      </c>
      <c r="J55">
        <f t="shared" si="2"/>
        <v>79.927486524349803</v>
      </c>
    </row>
    <row r="56" spans="1:10">
      <c r="A56">
        <v>35</v>
      </c>
      <c r="B56">
        <v>2012</v>
      </c>
      <c r="C56" s="4" t="s">
        <v>13</v>
      </c>
      <c r="D56" s="4">
        <v>34</v>
      </c>
      <c r="H56">
        <v>0.67663855712850252</v>
      </c>
      <c r="I56">
        <f t="shared" si="0"/>
        <v>0.68028133061967455</v>
      </c>
      <c r="J56">
        <f t="shared" si="2"/>
        <v>49.979322479758608</v>
      </c>
    </row>
    <row r="57" spans="1:10">
      <c r="A57">
        <v>36</v>
      </c>
      <c r="B57">
        <v>2012</v>
      </c>
      <c r="C57" s="5" t="s">
        <v>26</v>
      </c>
      <c r="D57" s="5">
        <v>65</v>
      </c>
      <c r="H57">
        <v>1.0923581859102405</v>
      </c>
      <c r="I57">
        <f t="shared" si="0"/>
        <v>1.0982390412067307</v>
      </c>
      <c r="J57">
        <f t="shared" si="2"/>
        <v>59.185657731288494</v>
      </c>
    </row>
    <row r="58" spans="1:10">
      <c r="A58">
        <v>37</v>
      </c>
      <c r="B58">
        <v>2013</v>
      </c>
      <c r="C58" s="4" t="s">
        <v>5</v>
      </c>
      <c r="I58">
        <v>0.71604138957692531</v>
      </c>
    </row>
    <row r="59" spans="1:10">
      <c r="A59">
        <v>38</v>
      </c>
      <c r="B59">
        <v>2013</v>
      </c>
      <c r="C59" s="4" t="s">
        <v>4</v>
      </c>
      <c r="I59">
        <v>0.80372536420130258</v>
      </c>
    </row>
    <row r="60" spans="1:10">
      <c r="A60">
        <v>39</v>
      </c>
      <c r="B60">
        <v>2013</v>
      </c>
      <c r="C60" s="4" t="s">
        <v>3</v>
      </c>
      <c r="I60">
        <v>0.84807631112965232</v>
      </c>
    </row>
    <row r="61" spans="1:10">
      <c r="A61">
        <v>40</v>
      </c>
      <c r="B61">
        <v>2013</v>
      </c>
      <c r="C61" s="4" t="s">
        <v>6</v>
      </c>
      <c r="I61">
        <v>0.72569988210841896</v>
      </c>
    </row>
    <row r="62" spans="1:10">
      <c r="A62">
        <v>41</v>
      </c>
      <c r="B62">
        <v>2013</v>
      </c>
      <c r="C62" s="4" t="s">
        <v>7</v>
      </c>
      <c r="I62">
        <v>0.93679950645594445</v>
      </c>
    </row>
    <row r="63" spans="1:10">
      <c r="A63">
        <v>42</v>
      </c>
      <c r="B63">
        <v>2013</v>
      </c>
      <c r="C63" s="4" t="s">
        <v>25</v>
      </c>
      <c r="I63">
        <v>1.198641778232407</v>
      </c>
    </row>
    <row r="64" spans="1:10">
      <c r="A64">
        <v>43</v>
      </c>
      <c r="B64">
        <v>2013</v>
      </c>
      <c r="C64" s="4" t="s">
        <v>9</v>
      </c>
      <c r="I64">
        <v>1.6142032924458432</v>
      </c>
    </row>
    <row r="65" spans="1:15">
      <c r="A65">
        <v>44</v>
      </c>
      <c r="B65">
        <v>2013</v>
      </c>
      <c r="C65" s="4" t="s">
        <v>10</v>
      </c>
      <c r="I65">
        <v>1.484921293790064</v>
      </c>
    </row>
    <row r="66" spans="1:15">
      <c r="A66">
        <v>45</v>
      </c>
      <c r="B66">
        <v>2013</v>
      </c>
      <c r="C66" s="4" t="s">
        <v>11</v>
      </c>
      <c r="I66">
        <v>1.0676223365850752</v>
      </c>
    </row>
    <row r="67" spans="1:15">
      <c r="A67">
        <v>46</v>
      </c>
      <c r="B67">
        <v>2013</v>
      </c>
      <c r="C67" s="4" t="s">
        <v>12</v>
      </c>
      <c r="I67">
        <v>0.82574847364796322</v>
      </c>
    </row>
    <row r="68" spans="1:15">
      <c r="A68">
        <v>47</v>
      </c>
      <c r="B68">
        <v>2013</v>
      </c>
      <c r="C68" s="4" t="s">
        <v>13</v>
      </c>
      <c r="I68">
        <v>0.68028133061967455</v>
      </c>
    </row>
    <row r="69" spans="1:15">
      <c r="A69">
        <v>48</v>
      </c>
      <c r="B69">
        <v>2013</v>
      </c>
      <c r="C69" s="5" t="s">
        <v>26</v>
      </c>
      <c r="I69">
        <v>1.0982390412067307</v>
      </c>
    </row>
    <row r="80" spans="1:15">
      <c r="L80" t="s">
        <v>40</v>
      </c>
      <c r="O80" t="s">
        <v>61</v>
      </c>
    </row>
    <row r="81" spans="12:15">
      <c r="M81" t="s">
        <v>77</v>
      </c>
      <c r="O81" t="s">
        <v>78</v>
      </c>
    </row>
    <row r="82" spans="12:15">
      <c r="L82" s="4" t="s">
        <v>5</v>
      </c>
      <c r="M82" s="21">
        <v>0.71604138957692531</v>
      </c>
    </row>
    <row r="83" spans="12:15">
      <c r="L83" s="4" t="s">
        <v>4</v>
      </c>
      <c r="M83" s="21">
        <v>0.80372536420130258</v>
      </c>
    </row>
    <row r="84" spans="12:15">
      <c r="L84" s="4" t="s">
        <v>3</v>
      </c>
      <c r="M84" s="21">
        <v>0.84807631112965232</v>
      </c>
    </row>
    <row r="85" spans="12:15">
      <c r="L85" s="4" t="s">
        <v>6</v>
      </c>
      <c r="M85" s="21">
        <v>0.72569988210841896</v>
      </c>
    </row>
    <row r="86" spans="12:15">
      <c r="L86" s="4" t="s">
        <v>7</v>
      </c>
      <c r="M86" s="21">
        <v>0.93679950645594445</v>
      </c>
    </row>
    <row r="87" spans="12:15">
      <c r="L87" s="4" t="s">
        <v>25</v>
      </c>
      <c r="M87" s="21">
        <v>1.198641778232407</v>
      </c>
    </row>
    <row r="88" spans="12:15">
      <c r="L88" s="4" t="s">
        <v>9</v>
      </c>
      <c r="M88" s="21">
        <v>1.6142032924458432</v>
      </c>
    </row>
    <row r="89" spans="12:15">
      <c r="L89" s="4" t="s">
        <v>10</v>
      </c>
      <c r="M89" s="21">
        <v>1.484921293790064</v>
      </c>
    </row>
    <row r="90" spans="12:15">
      <c r="L90" s="4" t="s">
        <v>11</v>
      </c>
      <c r="M90" s="21">
        <v>1.0676223365850752</v>
      </c>
    </row>
    <row r="91" spans="12:15">
      <c r="L91" s="4" t="s">
        <v>12</v>
      </c>
      <c r="M91" s="21">
        <v>0.82574847364796322</v>
      </c>
    </row>
    <row r="92" spans="12:15">
      <c r="L92" s="4" t="s">
        <v>13</v>
      </c>
      <c r="M92" s="21">
        <v>0.68028133061967455</v>
      </c>
    </row>
    <row r="93" spans="12:15">
      <c r="L93" s="5" t="s">
        <v>26</v>
      </c>
      <c r="M93" s="21">
        <v>1.0982390412067307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7"/>
  <sheetViews>
    <sheetView tabSelected="1" workbookViewId="0">
      <selection activeCell="J21" sqref="J21"/>
    </sheetView>
  </sheetViews>
  <sheetFormatPr baseColWidth="10" defaultRowHeight="15" x14ac:dyDescent="0"/>
  <cols>
    <col min="9" max="9" width="14.6640625" bestFit="1" customWidth="1"/>
  </cols>
  <sheetData>
    <row r="7" spans="4:10">
      <c r="D7" s="15" t="s">
        <v>83</v>
      </c>
      <c r="E7" s="15" t="s">
        <v>31</v>
      </c>
      <c r="F7" s="15" t="s">
        <v>32</v>
      </c>
      <c r="G7" s="15" t="s">
        <v>84</v>
      </c>
    </row>
    <row r="8" spans="4:10">
      <c r="D8" s="17">
        <v>1</v>
      </c>
      <c r="E8" s="17">
        <v>-8</v>
      </c>
      <c r="F8" s="17">
        <f>ABS(E8)</f>
        <v>8</v>
      </c>
      <c r="G8" s="17">
        <f>F8^2</f>
        <v>64</v>
      </c>
      <c r="I8" t="s">
        <v>35</v>
      </c>
      <c r="J8" t="s">
        <v>85</v>
      </c>
    </row>
    <row r="9" spans="4:10">
      <c r="D9" s="4">
        <v>2</v>
      </c>
      <c r="E9" s="4">
        <v>-2</v>
      </c>
      <c r="F9" s="4">
        <f t="shared" ref="F9:F27" si="0">ABS(E9)</f>
        <v>2</v>
      </c>
      <c r="G9" s="4">
        <f t="shared" ref="G9:G27" si="1">F9^2</f>
        <v>4</v>
      </c>
      <c r="I9">
        <f>AVERAGE(G8:G27)</f>
        <v>28.65</v>
      </c>
      <c r="J9">
        <f>SQRT(I9)</f>
        <v>5.3525694764290543</v>
      </c>
    </row>
    <row r="10" spans="4:10">
      <c r="D10" s="4">
        <v>3</v>
      </c>
      <c r="E10" s="4">
        <v>4</v>
      </c>
      <c r="F10" s="4">
        <f t="shared" si="0"/>
        <v>4</v>
      </c>
      <c r="G10" s="4">
        <f t="shared" si="1"/>
        <v>16</v>
      </c>
    </row>
    <row r="11" spans="4:10">
      <c r="D11" s="4">
        <v>4</v>
      </c>
      <c r="E11" s="4">
        <v>7</v>
      </c>
      <c r="F11" s="4">
        <f t="shared" si="0"/>
        <v>7</v>
      </c>
      <c r="G11" s="4">
        <f t="shared" si="1"/>
        <v>49</v>
      </c>
      <c r="I11" t="s">
        <v>34</v>
      </c>
    </row>
    <row r="12" spans="4:10">
      <c r="D12" s="4">
        <v>5</v>
      </c>
      <c r="E12" s="4">
        <v>9</v>
      </c>
      <c r="F12" s="4">
        <f t="shared" si="0"/>
        <v>9</v>
      </c>
      <c r="G12" s="4">
        <f t="shared" si="1"/>
        <v>81</v>
      </c>
      <c r="I12">
        <f>AVERAGE(F8:F27)</f>
        <v>4.55</v>
      </c>
    </row>
    <row r="13" spans="4:10">
      <c r="D13" s="4">
        <v>6</v>
      </c>
      <c r="E13" s="4">
        <v>5</v>
      </c>
      <c r="F13" s="4">
        <f t="shared" si="0"/>
        <v>5</v>
      </c>
      <c r="G13" s="4">
        <f t="shared" si="1"/>
        <v>25</v>
      </c>
    </row>
    <row r="14" spans="4:10">
      <c r="D14" s="4">
        <v>7</v>
      </c>
      <c r="E14" s="4">
        <v>0</v>
      </c>
      <c r="F14" s="4">
        <f t="shared" si="0"/>
        <v>0</v>
      </c>
      <c r="G14" s="4">
        <f t="shared" si="1"/>
        <v>0</v>
      </c>
    </row>
    <row r="15" spans="4:10">
      <c r="D15" s="4">
        <v>8</v>
      </c>
      <c r="E15" s="4">
        <v>-3</v>
      </c>
      <c r="F15" s="4">
        <f t="shared" si="0"/>
        <v>3</v>
      </c>
      <c r="G15" s="4">
        <f t="shared" si="1"/>
        <v>9</v>
      </c>
      <c r="I15" t="s">
        <v>86</v>
      </c>
      <c r="J15" t="s">
        <v>85</v>
      </c>
    </row>
    <row r="16" spans="4:10">
      <c r="D16" s="4">
        <v>9</v>
      </c>
      <c r="E16" s="4">
        <v>-9</v>
      </c>
      <c r="F16" s="4">
        <f t="shared" si="0"/>
        <v>9</v>
      </c>
      <c r="G16" s="4">
        <f t="shared" si="1"/>
        <v>81</v>
      </c>
      <c r="I16">
        <f>AVERAGE(G8:G17)</f>
        <v>34.5</v>
      </c>
      <c r="J16">
        <f>SQRT(I16)</f>
        <v>5.873670062235365</v>
      </c>
    </row>
    <row r="17" spans="4:10">
      <c r="D17" s="4">
        <v>10</v>
      </c>
      <c r="E17" s="4">
        <v>-4</v>
      </c>
      <c r="F17" s="4">
        <f t="shared" si="0"/>
        <v>4</v>
      </c>
      <c r="G17" s="4">
        <f t="shared" si="1"/>
        <v>16</v>
      </c>
    </row>
    <row r="18" spans="4:10">
      <c r="D18" s="4">
        <v>11</v>
      </c>
      <c r="E18" s="4">
        <v>1</v>
      </c>
      <c r="F18" s="4">
        <f t="shared" si="0"/>
        <v>1</v>
      </c>
      <c r="G18" s="4">
        <f t="shared" si="1"/>
        <v>1</v>
      </c>
    </row>
    <row r="19" spans="4:10">
      <c r="D19" s="4">
        <v>12</v>
      </c>
      <c r="E19" s="4">
        <v>6</v>
      </c>
      <c r="F19" s="4">
        <f t="shared" si="0"/>
        <v>6</v>
      </c>
      <c r="G19" s="4">
        <f t="shared" si="1"/>
        <v>36</v>
      </c>
      <c r="I19" t="s">
        <v>87</v>
      </c>
      <c r="J19" t="s">
        <v>85</v>
      </c>
    </row>
    <row r="20" spans="4:10">
      <c r="D20" s="4">
        <v>13</v>
      </c>
      <c r="E20" s="4">
        <v>8</v>
      </c>
      <c r="F20" s="4">
        <f t="shared" si="0"/>
        <v>8</v>
      </c>
      <c r="G20" s="4">
        <f t="shared" si="1"/>
        <v>64</v>
      </c>
      <c r="I20">
        <f>AVERAGE(G18:G27)</f>
        <v>22.8</v>
      </c>
      <c r="J20">
        <f>SQRT(I20)</f>
        <v>4.7749345545253288</v>
      </c>
    </row>
    <row r="21" spans="4:10">
      <c r="D21" s="4">
        <v>14</v>
      </c>
      <c r="E21" s="4">
        <v>4</v>
      </c>
      <c r="F21" s="4">
        <f t="shared" si="0"/>
        <v>4</v>
      </c>
      <c r="G21" s="4">
        <f t="shared" si="1"/>
        <v>16</v>
      </c>
    </row>
    <row r="22" spans="4:10">
      <c r="D22" s="4">
        <v>15</v>
      </c>
      <c r="E22" s="4">
        <v>1</v>
      </c>
      <c r="F22" s="4">
        <f t="shared" si="0"/>
        <v>1</v>
      </c>
      <c r="G22" s="4">
        <f t="shared" si="1"/>
        <v>1</v>
      </c>
    </row>
    <row r="23" spans="4:10">
      <c r="D23" s="4">
        <v>16</v>
      </c>
      <c r="E23" s="4">
        <v>-2</v>
      </c>
      <c r="F23" s="4">
        <f t="shared" si="0"/>
        <v>2</v>
      </c>
      <c r="G23" s="4">
        <f t="shared" si="1"/>
        <v>4</v>
      </c>
    </row>
    <row r="24" spans="4:10">
      <c r="D24" s="4">
        <v>17</v>
      </c>
      <c r="E24" s="4">
        <v>-4</v>
      </c>
      <c r="F24" s="4">
        <f t="shared" si="0"/>
        <v>4</v>
      </c>
      <c r="G24" s="4">
        <f t="shared" si="1"/>
        <v>16</v>
      </c>
    </row>
    <row r="25" spans="4:10">
      <c r="D25" s="4">
        <v>18</v>
      </c>
      <c r="E25" s="4">
        <v>-8</v>
      </c>
      <c r="F25" s="4">
        <f t="shared" si="0"/>
        <v>8</v>
      </c>
      <c r="G25" s="4">
        <f t="shared" si="1"/>
        <v>64</v>
      </c>
    </row>
    <row r="26" spans="4:10">
      <c r="D26" s="4">
        <v>19</v>
      </c>
      <c r="E26" s="4">
        <v>-5</v>
      </c>
      <c r="F26" s="4">
        <f t="shared" si="0"/>
        <v>5</v>
      </c>
      <c r="G26" s="4">
        <f t="shared" si="1"/>
        <v>25</v>
      </c>
    </row>
    <row r="27" spans="4:10">
      <c r="D27" s="5">
        <v>20</v>
      </c>
      <c r="E27" s="5">
        <v>-1</v>
      </c>
      <c r="F27" s="5">
        <f t="shared" si="0"/>
        <v>1</v>
      </c>
      <c r="G27" s="5">
        <f t="shared" si="1"/>
        <v>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Problem 1</vt:lpstr>
      <vt:lpstr>Problem 2</vt:lpstr>
      <vt:lpstr>Problem 3</vt:lpstr>
      <vt:lpstr>Problem 4</vt:lpstr>
      <vt:lpstr>Problem 5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Susanne Mastromattei</dc:creator>
  <cp:lastModifiedBy>Nicklas Draper</cp:lastModifiedBy>
  <dcterms:created xsi:type="dcterms:W3CDTF">2013-01-24T16:09:04Z</dcterms:created>
  <dcterms:modified xsi:type="dcterms:W3CDTF">2013-01-26T22:17:29Z</dcterms:modified>
</cp:coreProperties>
</file>